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HI-FOU-MI\Dropbox\CFM_Comptabilité\Chi-Fou-Mi Productions\CHIFOUMI\CFM - FILMS\CFM - LM - ZONE A DEFENDRE\ZAD - CREDIT D'IMPOT\"/>
    </mc:Choice>
  </mc:AlternateContent>
  <xr:revisionPtr revIDLastSave="0" documentId="13_ncr:1_{153E6F23-96F4-45F4-99E0-79BC1343C09F}" xr6:coauthVersionLast="47" xr6:coauthVersionMax="47" xr10:uidLastSave="{00000000-0000-0000-0000-000000000000}"/>
  <bookViews>
    <workbookView xWindow="-120" yWindow="-16320" windowWidth="29040" windowHeight="15840" xr2:uid="{2E98C4A6-28F2-4505-A863-A4FCE1067D91}"/>
  </bookViews>
  <sheets>
    <sheet name="2021" sheetId="2" r:id="rId1"/>
    <sheet name="2020" sheetId="1" r:id="rId2"/>
  </sheets>
  <definedNames>
    <definedName name="_xlnm.Print_Titles" localSheetId="1">'2020'!$1:$6</definedName>
    <definedName name="_xlnm.Print_Titles" localSheetId="0">'2021'!$1:$6</definedName>
    <definedName name="_xlnm.Print_Area" localSheetId="1">'2020'!$A$1:$G$164</definedName>
    <definedName name="_xlnm.Print_Area" localSheetId="0">'2021'!$A$1:$G$164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0" i="2" l="1"/>
  <c r="G150" i="2"/>
  <c r="F66" i="2"/>
  <c r="F27" i="2"/>
  <c r="D164" i="2" l="1"/>
  <c r="F157" i="2"/>
  <c r="E157" i="2"/>
  <c r="G154" i="2"/>
  <c r="F153" i="2"/>
  <c r="G145" i="2"/>
  <c r="F145" i="2"/>
  <c r="E145" i="2"/>
  <c r="D145" i="2" s="1"/>
  <c r="D144" i="2"/>
  <c r="D137" i="2"/>
  <c r="D136" i="2"/>
  <c r="D135" i="2"/>
  <c r="D134" i="2"/>
  <c r="D132" i="2" s="1"/>
  <c r="G132" i="2"/>
  <c r="G139" i="2" s="1"/>
  <c r="F132" i="2"/>
  <c r="E132" i="2"/>
  <c r="D130" i="2"/>
  <c r="D129" i="2"/>
  <c r="D127" i="2"/>
  <c r="D126" i="2"/>
  <c r="D125" i="2"/>
  <c r="D124" i="2"/>
  <c r="D123" i="2"/>
  <c r="D121" i="2"/>
  <c r="D120" i="2"/>
  <c r="D119" i="2"/>
  <c r="D117" i="2"/>
  <c r="D115" i="2"/>
  <c r="D114" i="2"/>
  <c r="D113" i="2"/>
  <c r="D112" i="2"/>
  <c r="D111" i="2"/>
  <c r="D110" i="2"/>
  <c r="D109" i="2"/>
  <c r="D107" i="2" s="1"/>
  <c r="G107" i="2"/>
  <c r="F107" i="2"/>
  <c r="E107" i="2"/>
  <c r="D105" i="2"/>
  <c r="D104" i="2"/>
  <c r="D103" i="2"/>
  <c r="D102" i="2"/>
  <c r="D101" i="2"/>
  <c r="D100" i="2"/>
  <c r="D98" i="2" s="1"/>
  <c r="G98" i="2"/>
  <c r="F98" i="2"/>
  <c r="E98" i="2"/>
  <c r="D96" i="2"/>
  <c r="D95" i="2"/>
  <c r="D94" i="2"/>
  <c r="D93" i="2"/>
  <c r="D91" i="2" s="1"/>
  <c r="G91" i="2"/>
  <c r="G157" i="2" s="1"/>
  <c r="F91" i="2"/>
  <c r="E91" i="2"/>
  <c r="D89" i="2"/>
  <c r="D88" i="2"/>
  <c r="D87" i="2"/>
  <c r="D86" i="2"/>
  <c r="D85" i="2"/>
  <c r="D84" i="2"/>
  <c r="D83" i="2"/>
  <c r="D81" i="2"/>
  <c r="D80" i="2"/>
  <c r="D79" i="2"/>
  <c r="D77" i="2"/>
  <c r="D76" i="2"/>
  <c r="D75" i="2"/>
  <c r="D74" i="2"/>
  <c r="D73" i="2"/>
  <c r="G71" i="2"/>
  <c r="G156" i="2" s="1"/>
  <c r="F71" i="2"/>
  <c r="F156" i="2" s="1"/>
  <c r="E71" i="2"/>
  <c r="E156" i="2" s="1"/>
  <c r="D156" i="2" s="1"/>
  <c r="D71" i="2"/>
  <c r="J70" i="2"/>
  <c r="J72" i="2" s="1"/>
  <c r="E66" i="2" s="1"/>
  <c r="D69" i="2"/>
  <c r="D68" i="2"/>
  <c r="D67" i="2"/>
  <c r="D65" i="2"/>
  <c r="D64" i="2"/>
  <c r="D63" i="2"/>
  <c r="G61" i="2"/>
  <c r="F61" i="2"/>
  <c r="D59" i="2"/>
  <c r="D58" i="2"/>
  <c r="D57" i="2"/>
  <c r="D56" i="2"/>
  <c r="D55" i="2"/>
  <c r="D54" i="2"/>
  <c r="D53" i="2"/>
  <c r="D52" i="2"/>
  <c r="D51" i="2"/>
  <c r="D49" i="2" s="1"/>
  <c r="G49" i="2"/>
  <c r="F49" i="2"/>
  <c r="F154" i="2" s="1"/>
  <c r="E49" i="2"/>
  <c r="E154" i="2" s="1"/>
  <c r="D154" i="2" s="1"/>
  <c r="D47" i="2"/>
  <c r="D46" i="2"/>
  <c r="D45" i="2"/>
  <c r="D44" i="2"/>
  <c r="D43" i="2"/>
  <c r="D42" i="2"/>
  <c r="D41" i="2"/>
  <c r="D40" i="2"/>
  <c r="D39" i="2"/>
  <c r="D37" i="2"/>
  <c r="D36" i="2"/>
  <c r="D35" i="2"/>
  <c r="D34" i="2"/>
  <c r="D33" i="2"/>
  <c r="D32" i="2"/>
  <c r="D31" i="2"/>
  <c r="D30" i="2"/>
  <c r="D29" i="2"/>
  <c r="D28" i="2"/>
  <c r="D27" i="2"/>
  <c r="D26" i="2"/>
  <c r="D25" i="2"/>
  <c r="D24" i="2"/>
  <c r="D22" i="2"/>
  <c r="D21" i="2"/>
  <c r="G19" i="2"/>
  <c r="G155" i="2" s="1"/>
  <c r="F19" i="2"/>
  <c r="F155" i="2" s="1"/>
  <c r="E19" i="2"/>
  <c r="E155" i="2" s="1"/>
  <c r="D17" i="2"/>
  <c r="D16" i="2"/>
  <c r="D15" i="2"/>
  <c r="D14" i="2"/>
  <c r="D13" i="2"/>
  <c r="D12" i="2"/>
  <c r="D11" i="2"/>
  <c r="D10" i="2"/>
  <c r="D9" i="2"/>
  <c r="D7" i="2" s="1"/>
  <c r="G7" i="2"/>
  <c r="G153" i="2" s="1"/>
  <c r="F7" i="2"/>
  <c r="E7" i="2"/>
  <c r="E153" i="2" s="1"/>
  <c r="J70" i="1"/>
  <c r="J72" i="1" s="1"/>
  <c r="E66" i="1" s="1"/>
  <c r="F139" i="2" l="1"/>
  <c r="F146" i="2" s="1"/>
  <c r="F158" i="2" s="1"/>
  <c r="F159" i="2" s="1"/>
  <c r="F161" i="2" s="1"/>
  <c r="D19" i="2"/>
  <c r="G146" i="2"/>
  <c r="G158" i="2" s="1"/>
  <c r="G159" i="2" s="1"/>
  <c r="G161" i="2" s="1"/>
  <c r="D157" i="2"/>
  <c r="D153" i="2"/>
  <c r="D155" i="2"/>
  <c r="E61" i="2"/>
  <c r="E139" i="2" s="1"/>
  <c r="D66" i="2"/>
  <c r="D61" i="2" s="1"/>
  <c r="E145" i="1"/>
  <c r="D164" i="1"/>
  <c r="D139" i="2" l="1"/>
  <c r="E146" i="2"/>
  <c r="G147" i="2"/>
  <c r="G148" i="2" s="1"/>
  <c r="G162" i="2" s="1"/>
  <c r="F147" i="2"/>
  <c r="F148" i="2" s="1"/>
  <c r="F162" i="2" s="1"/>
  <c r="G145" i="1"/>
  <c r="F145" i="1"/>
  <c r="D145" i="1" s="1"/>
  <c r="D144" i="1"/>
  <c r="D137" i="1"/>
  <c r="D136" i="1"/>
  <c r="D135" i="1"/>
  <c r="D134" i="1"/>
  <c r="G132" i="1"/>
  <c r="F132" i="1"/>
  <c r="E132" i="1"/>
  <c r="D130" i="1"/>
  <c r="D129" i="1"/>
  <c r="D127" i="1"/>
  <c r="D126" i="1"/>
  <c r="D125" i="1"/>
  <c r="D124" i="1"/>
  <c r="D123" i="1"/>
  <c r="D121" i="1"/>
  <c r="D120" i="1"/>
  <c r="D119" i="1"/>
  <c r="D117" i="1"/>
  <c r="D115" i="1"/>
  <c r="D114" i="1"/>
  <c r="D113" i="1"/>
  <c r="D112" i="1"/>
  <c r="D111" i="1"/>
  <c r="D110" i="1"/>
  <c r="D109" i="1"/>
  <c r="G107" i="1"/>
  <c r="F107" i="1"/>
  <c r="E107" i="1"/>
  <c r="D105" i="1"/>
  <c r="D104" i="1"/>
  <c r="D103" i="1"/>
  <c r="D102" i="1"/>
  <c r="D101" i="1"/>
  <c r="D100" i="1"/>
  <c r="G98" i="1"/>
  <c r="F98" i="1"/>
  <c r="E98" i="1"/>
  <c r="D96" i="1"/>
  <c r="D95" i="1"/>
  <c r="D94" i="1"/>
  <c r="D93" i="1"/>
  <c r="G91" i="1"/>
  <c r="G157" i="1" s="1"/>
  <c r="F91" i="1"/>
  <c r="F157" i="1" s="1"/>
  <c r="E91" i="1"/>
  <c r="E157" i="1" s="1"/>
  <c r="D89" i="1"/>
  <c r="D88" i="1"/>
  <c r="D87" i="1"/>
  <c r="D86" i="1"/>
  <c r="D85" i="1"/>
  <c r="D84" i="1"/>
  <c r="D83" i="1"/>
  <c r="D81" i="1"/>
  <c r="D80" i="1"/>
  <c r="D79" i="1"/>
  <c r="D77" i="1"/>
  <c r="D76" i="1"/>
  <c r="D75" i="1"/>
  <c r="D74" i="1"/>
  <c r="D73" i="1"/>
  <c r="G71" i="1"/>
  <c r="F71" i="1"/>
  <c r="E71" i="1"/>
  <c r="D69" i="1"/>
  <c r="D68" i="1"/>
  <c r="D67" i="1"/>
  <c r="D66" i="1"/>
  <c r="D65" i="1"/>
  <c r="D64" i="1"/>
  <c r="D63" i="1"/>
  <c r="G61" i="1"/>
  <c r="F61" i="1"/>
  <c r="E61" i="1"/>
  <c r="D59" i="1"/>
  <c r="D58" i="1"/>
  <c r="D57" i="1"/>
  <c r="D56" i="1"/>
  <c r="D55" i="1"/>
  <c r="D54" i="1"/>
  <c r="D53" i="1"/>
  <c r="D52" i="1"/>
  <c r="D51" i="1"/>
  <c r="G49" i="1"/>
  <c r="G154" i="1" s="1"/>
  <c r="F49" i="1"/>
  <c r="F154" i="1" s="1"/>
  <c r="E49" i="1"/>
  <c r="E154" i="1" s="1"/>
  <c r="D47" i="1"/>
  <c r="D46" i="1"/>
  <c r="D45" i="1"/>
  <c r="D44" i="1"/>
  <c r="D43" i="1"/>
  <c r="D42" i="1"/>
  <c r="D41" i="1"/>
  <c r="D40" i="1"/>
  <c r="D39" i="1"/>
  <c r="D37" i="1"/>
  <c r="D36" i="1"/>
  <c r="D35" i="1"/>
  <c r="D34" i="1"/>
  <c r="D33" i="1"/>
  <c r="D32" i="1"/>
  <c r="D31" i="1"/>
  <c r="D30" i="1"/>
  <c r="D29" i="1"/>
  <c r="D28" i="1"/>
  <c r="D27" i="1"/>
  <c r="D26" i="1"/>
  <c r="E19" i="1"/>
  <c r="E155" i="1" s="1"/>
  <c r="D155" i="1" s="1"/>
  <c r="D25" i="1"/>
  <c r="D24" i="1"/>
  <c r="D22" i="1"/>
  <c r="D21" i="1"/>
  <c r="G19" i="1"/>
  <c r="G155" i="1" s="1"/>
  <c r="F19" i="1"/>
  <c r="F155" i="1" s="1"/>
  <c r="D17" i="1"/>
  <c r="D16" i="1"/>
  <c r="D15" i="1"/>
  <c r="D14" i="1"/>
  <c r="D13" i="1"/>
  <c r="D12" i="1"/>
  <c r="D11" i="1"/>
  <c r="D10" i="1"/>
  <c r="D9" i="1"/>
  <c r="G7" i="1"/>
  <c r="G153" i="1" s="1"/>
  <c r="F7" i="1"/>
  <c r="F153" i="1" s="1"/>
  <c r="E7" i="1"/>
  <c r="E153" i="1" s="1"/>
  <c r="D146" i="2" l="1"/>
  <c r="E158" i="2"/>
  <c r="E147" i="2"/>
  <c r="G156" i="1"/>
  <c r="D157" i="1"/>
  <c r="F156" i="1"/>
  <c r="D132" i="1"/>
  <c r="D91" i="1"/>
  <c r="D19" i="1"/>
  <c r="E156" i="1"/>
  <c r="D156" i="1" s="1"/>
  <c r="D107" i="1"/>
  <c r="D98" i="1"/>
  <c r="D49" i="1"/>
  <c r="D7" i="1"/>
  <c r="D71" i="1"/>
  <c r="D61" i="1"/>
  <c r="E139" i="1"/>
  <c r="D153" i="1"/>
  <c r="D154" i="1"/>
  <c r="F139" i="1"/>
  <c r="F146" i="1" s="1"/>
  <c r="G139" i="1"/>
  <c r="D158" i="2" l="1"/>
  <c r="D159" i="2" s="1"/>
  <c r="E159" i="2"/>
  <c r="E161" i="2" s="1"/>
  <c r="D161" i="2" s="1"/>
  <c r="D147" i="2"/>
  <c r="E148" i="2"/>
  <c r="E146" i="1"/>
  <c r="E147" i="1" s="1"/>
  <c r="E148" i="1" s="1"/>
  <c r="G146" i="1"/>
  <c r="G158" i="1" s="1"/>
  <c r="G159" i="1" s="1"/>
  <c r="G161" i="1" s="1"/>
  <c r="F158" i="1"/>
  <c r="F159" i="1" s="1"/>
  <c r="F161" i="1" s="1"/>
  <c r="F147" i="1"/>
  <c r="F148" i="1" s="1"/>
  <c r="D139" i="1"/>
  <c r="D148" i="2" l="1"/>
  <c r="D162" i="2" s="1"/>
  <c r="E162" i="2"/>
  <c r="E158" i="1"/>
  <c r="E159" i="1" s="1"/>
  <c r="E161" i="1" s="1"/>
  <c r="D161" i="1" s="1"/>
  <c r="F162" i="1"/>
  <c r="D146" i="1"/>
  <c r="G147" i="1"/>
  <c r="G148" i="1" s="1"/>
  <c r="G162" i="1" s="1"/>
  <c r="D147" i="1"/>
  <c r="D158" i="1" l="1"/>
  <c r="D159" i="1" s="1"/>
  <c r="D148" i="1"/>
  <c r="D162" i="1" s="1"/>
  <c r="E16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catherine</author>
  </authors>
  <commentList>
    <comment ref="G3" authorId="0" shapeId="0" xr:uid="{BFFAE23C-97DB-4CC7-A153-722E289B3FBA}">
      <text>
        <r>
          <rPr>
            <sz val="9"/>
            <color indexed="81"/>
            <rFont val="Tahoma"/>
            <charset val="1"/>
          </rPr>
          <t xml:space="preserve">Montant estimatif donné par Antoine par mail le 11/05/2021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catherine</author>
  </authors>
  <commentList>
    <comment ref="G3" authorId="0" shapeId="0" xr:uid="{E6958B99-DF05-43F6-B1DF-3C75BB9CAEDB}">
      <text>
        <r>
          <rPr>
            <sz val="9"/>
            <color indexed="81"/>
            <rFont val="Tahoma"/>
            <charset val="1"/>
          </rPr>
          <t xml:space="preserve">Montant estimatif donné par Antoine par mail le 11/05/2021
</t>
        </r>
      </text>
    </comment>
  </commentList>
</comments>
</file>

<file path=xl/sharedStrings.xml><?xml version="1.0" encoding="utf-8"?>
<sst xmlns="http://schemas.openxmlformats.org/spreadsheetml/2006/main" count="442" uniqueCount="218">
  <si>
    <t>Dépenses éligibles au Crédit d'Impôt</t>
  </si>
  <si>
    <t>Société : Chi-Fou-Mi Productions (SIRET 52037217800019)</t>
  </si>
  <si>
    <t>AI</t>
  </si>
  <si>
    <t>AP</t>
  </si>
  <si>
    <t xml:space="preserve"> Total Dépenses Eligibles</t>
  </si>
  <si>
    <t>1. Droits artistiques</t>
  </si>
  <si>
    <t>11.</t>
  </si>
  <si>
    <t>Sujet</t>
  </si>
  <si>
    <t>12.</t>
  </si>
  <si>
    <t>Adaptations, dialogues, commentaires</t>
  </si>
  <si>
    <t>13.</t>
  </si>
  <si>
    <t>Droits d'auteur réalisation</t>
  </si>
  <si>
    <t>14.</t>
  </si>
  <si>
    <t>Droits musicaux</t>
  </si>
  <si>
    <t>15.</t>
  </si>
  <si>
    <t>Droits divers</t>
  </si>
  <si>
    <t>16.</t>
  </si>
  <si>
    <t>Traductions</t>
  </si>
  <si>
    <t>17.</t>
  </si>
  <si>
    <t>Frais sur manuscrits</t>
  </si>
  <si>
    <t>18.</t>
  </si>
  <si>
    <t>Frais préliminaires et frais de reprise d'un
projet existant</t>
  </si>
  <si>
    <t>19.</t>
  </si>
  <si>
    <t>Agents littéraires et conseils</t>
  </si>
  <si>
    <t>2. Personnel</t>
  </si>
  <si>
    <t>21.</t>
  </si>
  <si>
    <t>Producteurs</t>
  </si>
  <si>
    <t>22.</t>
  </si>
  <si>
    <t>Réalisateurs techniciens</t>
  </si>
  <si>
    <t>231. Direction</t>
  </si>
  <si>
    <t>Directeur de production</t>
  </si>
  <si>
    <t>administration</t>
  </si>
  <si>
    <t>Autres personnels</t>
  </si>
  <si>
    <t>Régie</t>
  </si>
  <si>
    <t xml:space="preserve">23. Equipe   </t>
  </si>
  <si>
    <t>Mise en scène techniciens</t>
  </si>
  <si>
    <t>Conseillers spécialisés</t>
  </si>
  <si>
    <t xml:space="preserve">préparation   </t>
  </si>
  <si>
    <t>Directeur de la photographie</t>
  </si>
  <si>
    <t>Prises de vues - autres personnels</t>
  </si>
  <si>
    <t>et tournage</t>
  </si>
  <si>
    <t>Machinerie-Electricité</t>
  </si>
  <si>
    <t>Chef opérateur du son</t>
  </si>
  <si>
    <t>Son - autres personnels</t>
  </si>
  <si>
    <t>Créateur de costumes</t>
  </si>
  <si>
    <t>Chef costumier</t>
  </si>
  <si>
    <t>Costumes - autres personnels</t>
  </si>
  <si>
    <t>Maquillage-Coiffure</t>
  </si>
  <si>
    <t>24. Equipe</t>
  </si>
  <si>
    <t>Chef décorateur</t>
  </si>
  <si>
    <t>décoration</t>
  </si>
  <si>
    <t>Ensemblier décorateur</t>
  </si>
  <si>
    <t>Décoration - autres personnels</t>
  </si>
  <si>
    <t>25.</t>
  </si>
  <si>
    <t>Main-d'oeuvre décors</t>
  </si>
  <si>
    <t>26. Montage</t>
  </si>
  <si>
    <t>Chef monteur image</t>
  </si>
  <si>
    <t>et finitions</t>
  </si>
  <si>
    <t>27.</t>
  </si>
  <si>
    <t>Personnel affecté aux effets visuels (VFX)</t>
  </si>
  <si>
    <t>28.</t>
  </si>
  <si>
    <t>Divers</t>
  </si>
  <si>
    <t>29.</t>
  </si>
  <si>
    <t>Agents artistiques</t>
  </si>
  <si>
    <t>3. Equipe artistique</t>
  </si>
  <si>
    <t>31. Rôles</t>
  </si>
  <si>
    <t>Salaires</t>
  </si>
  <si>
    <t>principaux</t>
  </si>
  <si>
    <t>BNC</t>
  </si>
  <si>
    <t>32. Rôles</t>
  </si>
  <si>
    <t>secondaires</t>
  </si>
  <si>
    <t>33 à 35.</t>
  </si>
  <si>
    <t>Petits rôles, autres artistes interprètes (cascadeurs, danseurs,etc.), acteurs de complément</t>
  </si>
  <si>
    <t>36.</t>
  </si>
  <si>
    <t>Personnel artistique après tournage</t>
  </si>
  <si>
    <t>37.</t>
  </si>
  <si>
    <t>Personnel musique</t>
  </si>
  <si>
    <t>38.</t>
  </si>
  <si>
    <t>Diverses prestations musique</t>
  </si>
  <si>
    <t>39.</t>
  </si>
  <si>
    <t>4. Charges Sociales et fiscales</t>
  </si>
  <si>
    <t>41.</t>
  </si>
  <si>
    <t>Auteurs</t>
  </si>
  <si>
    <t>42.</t>
  </si>
  <si>
    <t>43.</t>
  </si>
  <si>
    <t>Réalisateur technicien</t>
  </si>
  <si>
    <t>44.</t>
  </si>
  <si>
    <t>Equipe technique</t>
  </si>
  <si>
    <t>45.</t>
  </si>
  <si>
    <t>Artistes</t>
  </si>
  <si>
    <t>46.</t>
  </si>
  <si>
    <t>Eléments de salaires annexes</t>
  </si>
  <si>
    <t>47.</t>
  </si>
  <si>
    <t>Impôts et taxes imputés au film</t>
  </si>
  <si>
    <t>5. Décors-Costumes-Maquillage-Coiffure</t>
  </si>
  <si>
    <t>512. Plateau et annexes</t>
  </si>
  <si>
    <t>513. Construction</t>
  </si>
  <si>
    <t xml:space="preserve">51. Studio  </t>
  </si>
  <si>
    <t>514. Consommation électrique</t>
  </si>
  <si>
    <t>515. Consommations et prestations diverses</t>
  </si>
  <si>
    <t>516. Prestations spécifiques</t>
  </si>
  <si>
    <t xml:space="preserve">52. Décors   </t>
  </si>
  <si>
    <t>521. Locations</t>
  </si>
  <si>
    <t xml:space="preserve">naturels   </t>
  </si>
  <si>
    <t>522. Aménagements</t>
  </si>
  <si>
    <t xml:space="preserve"> </t>
  </si>
  <si>
    <t>523. Prestations</t>
  </si>
  <si>
    <t>53.</t>
  </si>
  <si>
    <t>Aménagements décors</t>
  </si>
  <si>
    <t>54.</t>
  </si>
  <si>
    <t>Meubles et accessoires</t>
  </si>
  <si>
    <t>55.</t>
  </si>
  <si>
    <t>Animaux</t>
  </si>
  <si>
    <t>56.</t>
  </si>
  <si>
    <t>Moyens de transports</t>
  </si>
  <si>
    <t>57.</t>
  </si>
  <si>
    <t>Effets spéciaux et cascades</t>
  </si>
  <si>
    <t>58.</t>
  </si>
  <si>
    <t>Costumes</t>
  </si>
  <si>
    <t>59.</t>
  </si>
  <si>
    <t>Maquillage et coiffure</t>
  </si>
  <si>
    <t>6. Transports-Défraiements-Régie</t>
  </si>
  <si>
    <t>61.</t>
  </si>
  <si>
    <t>Transports et frais de séjour préparation</t>
  </si>
  <si>
    <t>62.</t>
  </si>
  <si>
    <t>Transports et frais de séjour tournage</t>
  </si>
  <si>
    <t>63 à 67</t>
  </si>
  <si>
    <t>Repas, hébergements, défraiements, déplacements
après tournage, droits de douanes</t>
  </si>
  <si>
    <t>68 à 69</t>
  </si>
  <si>
    <t>Frais de bureau, régie, divers</t>
  </si>
  <si>
    <t>7. Moyens Techniques</t>
  </si>
  <si>
    <t>71.</t>
  </si>
  <si>
    <t>Prises de vues "cinéma"</t>
  </si>
  <si>
    <t>72.</t>
  </si>
  <si>
    <t>Matériels additionnels à la prise de vue</t>
  </si>
  <si>
    <t>73.</t>
  </si>
  <si>
    <t>Machinerie</t>
  </si>
  <si>
    <t>74.</t>
  </si>
  <si>
    <t>Eclairage</t>
  </si>
  <si>
    <t>75.</t>
  </si>
  <si>
    <t>Son</t>
  </si>
  <si>
    <t>76.</t>
  </si>
  <si>
    <t>Pellicules et supports</t>
  </si>
  <si>
    <t>8. Postproduction image et son</t>
  </si>
  <si>
    <t>811. Montage image</t>
  </si>
  <si>
    <t>812. Montage son</t>
  </si>
  <si>
    <t>81. Montage</t>
  </si>
  <si>
    <t>813. Projections</t>
  </si>
  <si>
    <t xml:space="preserve">et </t>
  </si>
  <si>
    <t>814. Prestations son</t>
  </si>
  <si>
    <t>sonorisation</t>
  </si>
  <si>
    <t>815. Prestations post-synchro</t>
  </si>
  <si>
    <t>816. Auditorium</t>
  </si>
  <si>
    <t>817. Postproduction making of</t>
  </si>
  <si>
    <t>82.</t>
  </si>
  <si>
    <t>Laboratoire argentique</t>
  </si>
  <si>
    <t>83. Laboratoire</t>
  </si>
  <si>
    <t>831/832 Travaux avant tournage/Traitement rushes</t>
  </si>
  <si>
    <t>numérique</t>
  </si>
  <si>
    <t>833. Travaux après montage</t>
  </si>
  <si>
    <t>834. Travaux spécifiques stéréographie</t>
  </si>
  <si>
    <t>84.</t>
  </si>
  <si>
    <t>Effets visuels numériques</t>
  </si>
  <si>
    <t>85.</t>
  </si>
  <si>
    <t>Génériques et films annonces</t>
  </si>
  <si>
    <t>86.</t>
  </si>
  <si>
    <t>Eléments de livraison</t>
  </si>
  <si>
    <t>87.</t>
  </si>
  <si>
    <t>Sous-titrages et audiodescription</t>
  </si>
  <si>
    <t>88.</t>
  </si>
  <si>
    <t>Frais photographiques</t>
  </si>
  <si>
    <t>89. Conservations</t>
  </si>
  <si>
    <t>Conservation pour dépôt légal</t>
  </si>
  <si>
    <t>Conservation production, éléments et données techniques</t>
  </si>
  <si>
    <t>9. Assurances et Divers</t>
  </si>
  <si>
    <t>91.</t>
  </si>
  <si>
    <t>Assurances</t>
  </si>
  <si>
    <t>92.</t>
  </si>
  <si>
    <t>Publicité, promotion et divers</t>
  </si>
  <si>
    <t>93.</t>
  </si>
  <si>
    <t>Frais juridiques, frais divers et certification
des comptes</t>
  </si>
  <si>
    <t>94.</t>
  </si>
  <si>
    <t>Frais financiers</t>
  </si>
  <si>
    <t>Total Hors TVA</t>
  </si>
  <si>
    <t>Fonds de soutien préparation</t>
  </si>
  <si>
    <t>Total</t>
  </si>
  <si>
    <t>Quote-part à déduire de la base éligible au Crédit d'Impôt</t>
  </si>
  <si>
    <t>Base de calcul du Crédit d'Impôt</t>
  </si>
  <si>
    <t>Récapitulatif Cerfa</t>
  </si>
  <si>
    <t>Ligne 2 - Auteurs</t>
  </si>
  <si>
    <t>Ligne 3 - Artistes</t>
  </si>
  <si>
    <t>Ligne 4 - Techniciens</t>
  </si>
  <si>
    <t>Ligne 5 - Prestataires techniques</t>
  </si>
  <si>
    <t>Ligne 6 - Régie</t>
  </si>
  <si>
    <t>Ligne 7 - QP subventions non remboursables</t>
  </si>
  <si>
    <t>Ligne 8 - Total</t>
  </si>
  <si>
    <t>CI 30%</t>
  </si>
  <si>
    <t>Vérif</t>
  </si>
  <si>
    <t>Fonds de soutien production</t>
  </si>
  <si>
    <t>Crédit d'impôt (30 %)</t>
  </si>
  <si>
    <t>Plafonnement du crédit d'impôt par rapport au budget (80 %)</t>
  </si>
  <si>
    <t>Titre du film : ZAD</t>
  </si>
  <si>
    <t>Calcul 2020</t>
  </si>
  <si>
    <t>Urssaf</t>
  </si>
  <si>
    <t>Audiens</t>
  </si>
  <si>
    <t>Prévoyance</t>
  </si>
  <si>
    <t>PE</t>
  </si>
  <si>
    <t>CS</t>
  </si>
  <si>
    <t>CCHSCT</t>
  </si>
  <si>
    <t>CMB</t>
  </si>
  <si>
    <t>Aide URSSAF</t>
  </si>
  <si>
    <t>Aide PE</t>
  </si>
  <si>
    <t>selon Livre paie</t>
  </si>
  <si>
    <t>Pôle Emploi</t>
  </si>
  <si>
    <t>Quote-part à déduire de la base éligible au CIC</t>
  </si>
  <si>
    <t>Pourcentage dépenses éligibles/côut du film</t>
  </si>
  <si>
    <t>Coût 2021</t>
  </si>
  <si>
    <t>CIC 30%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</si>
</sst>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MS Sans Serif"/>
      <family val="2"/>
    </font>
    <font>
      <sz val="11"/>
      <name val="Calibri"/>
      <family val="2"/>
      <scheme val="minor"/>
    </font>
    <font>
      <b/>
      <sz val="14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indexed="81"/>
      <name val="Tahoma"/>
      <charset val="1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dott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dotted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dotted">
        <color auto="1"/>
      </left>
      <right style="thin">
        <color auto="1"/>
      </right>
      <top style="hair">
        <color auto="1"/>
      </top>
      <bottom/>
      <diagonal/>
    </border>
    <border>
      <left/>
      <right/>
      <top style="hair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4">
    <xf numFmtId="0" fontId="0" fillId="0" borderId="0"/>
    <xf numFmtId="0" fontId="4" fillId="0" borderId="0"/>
    <xf numFmtId="0" fontId="4" fillId="0" borderId="0"/>
    <xf numFmtId="9" fontId="1" fillId="0" borderId="0" applyFont="0" applyFill="0" applyBorder="0" applyAlignment="0" applyProtection="0"/>
  </cellStyleXfs>
  <cellXfs count="201">
    <xf numFmtId="0" fontId="0" fillId="0" borderId="0" xfId="0"/>
    <xf numFmtId="0" fontId="5" fillId="0" borderId="0" xfId="1" applyFont="1"/>
    <xf numFmtId="3" fontId="5" fillId="0" borderId="0" xfId="1" applyNumberFormat="1" applyFont="1"/>
    <xf numFmtId="0" fontId="1" fillId="0" borderId="0" xfId="0" applyFont="1"/>
    <xf numFmtId="0" fontId="7" fillId="0" borderId="0" xfId="1" applyFont="1" applyAlignment="1" applyProtection="1">
      <alignment horizontal="left"/>
      <protection locked="0"/>
    </xf>
    <xf numFmtId="0" fontId="5" fillId="0" borderId="0" xfId="1" applyFont="1" applyAlignment="1">
      <alignment horizontal="centerContinuous"/>
    </xf>
    <xf numFmtId="3" fontId="5" fillId="0" borderId="2" xfId="1" applyNumberFormat="1" applyFont="1" applyBorder="1" applyAlignment="1">
      <alignment wrapText="1"/>
    </xf>
    <xf numFmtId="0" fontId="5" fillId="0" borderId="0" xfId="1" applyFont="1" applyProtection="1">
      <protection locked="0"/>
    </xf>
    <xf numFmtId="3" fontId="5" fillId="0" borderId="0" xfId="1" applyNumberFormat="1" applyFont="1" applyProtection="1">
      <protection locked="0"/>
    </xf>
    <xf numFmtId="3" fontId="5" fillId="0" borderId="3" xfId="1" applyNumberFormat="1" applyFont="1" applyBorder="1" applyAlignment="1">
      <alignment horizontal="center" wrapText="1"/>
    </xf>
    <xf numFmtId="0" fontId="5" fillId="0" borderId="3" xfId="1" applyFont="1" applyBorder="1" applyAlignment="1">
      <alignment horizontal="center" wrapText="1"/>
    </xf>
    <xf numFmtId="0" fontId="7" fillId="0" borderId="3" xfId="2" applyFont="1" applyBorder="1"/>
    <xf numFmtId="0" fontId="5" fillId="0" borderId="4" xfId="2" applyFont="1" applyBorder="1"/>
    <xf numFmtId="0" fontId="5" fillId="0" borderId="4" xfId="2" applyFont="1" applyBorder="1" applyAlignment="1">
      <alignment wrapText="1"/>
    </xf>
    <xf numFmtId="3" fontId="7" fillId="0" borderId="3" xfId="1" applyNumberFormat="1" applyFont="1" applyBorder="1" applyProtection="1">
      <protection locked="0"/>
    </xf>
    <xf numFmtId="0" fontId="5" fillId="0" borderId="0" xfId="2" applyFont="1"/>
    <xf numFmtId="0" fontId="5" fillId="0" borderId="0" xfId="2" applyFont="1" applyAlignment="1">
      <alignment horizontal="right"/>
    </xf>
    <xf numFmtId="0" fontId="5" fillId="0" borderId="0" xfId="2" applyFont="1" applyAlignment="1">
      <alignment wrapText="1"/>
    </xf>
    <xf numFmtId="3" fontId="5" fillId="0" borderId="5" xfId="1" applyNumberFormat="1" applyFont="1" applyBorder="1"/>
    <xf numFmtId="3" fontId="5" fillId="0" borderId="6" xfId="1" applyNumberFormat="1" applyFont="1" applyBorder="1" applyProtection="1">
      <protection locked="0"/>
    </xf>
    <xf numFmtId="0" fontId="5" fillId="0" borderId="7" xfId="2" applyFont="1" applyBorder="1" applyAlignment="1">
      <alignment horizontal="right"/>
    </xf>
    <xf numFmtId="0" fontId="5" fillId="0" borderId="7" xfId="2" applyFont="1" applyBorder="1" applyAlignment="1">
      <alignment wrapText="1"/>
    </xf>
    <xf numFmtId="0" fontId="5" fillId="0" borderId="7" xfId="2" applyFont="1" applyBorder="1" applyAlignment="1">
      <alignment horizontal="right" vertical="center"/>
    </xf>
    <xf numFmtId="3" fontId="5" fillId="0" borderId="5" xfId="1" applyNumberFormat="1" applyFont="1" applyBorder="1" applyProtection="1">
      <protection locked="0"/>
    </xf>
    <xf numFmtId="0" fontId="7" fillId="0" borderId="8" xfId="2" applyFont="1" applyBorder="1"/>
    <xf numFmtId="0" fontId="5" fillId="0" borderId="4" xfId="2" applyFont="1" applyBorder="1" applyAlignment="1">
      <alignment horizontal="right"/>
    </xf>
    <xf numFmtId="0" fontId="7" fillId="0" borderId="0" xfId="2" applyFont="1"/>
    <xf numFmtId="0" fontId="5" fillId="0" borderId="7" xfId="2" quotePrefix="1" applyFont="1" applyBorder="1" applyAlignment="1">
      <alignment horizontal="right"/>
    </xf>
    <xf numFmtId="0" fontId="5" fillId="0" borderId="0" xfId="2" quotePrefix="1" applyFont="1" applyAlignment="1">
      <alignment horizontal="right"/>
    </xf>
    <xf numFmtId="0" fontId="5" fillId="0" borderId="9" xfId="2" applyFont="1" applyBorder="1" applyAlignment="1">
      <alignment horizontal="right"/>
    </xf>
    <xf numFmtId="0" fontId="5" fillId="0" borderId="10" xfId="2" applyFont="1" applyBorder="1" applyAlignment="1">
      <alignment horizontal="left" wrapText="1"/>
    </xf>
    <xf numFmtId="0" fontId="5" fillId="0" borderId="11" xfId="2" applyFont="1" applyBorder="1" applyAlignment="1">
      <alignment horizontal="right"/>
    </xf>
    <xf numFmtId="0" fontId="5" fillId="0" borderId="12" xfId="2" applyFont="1" applyBorder="1" applyAlignment="1">
      <alignment horizontal="left" wrapText="1"/>
    </xf>
    <xf numFmtId="0" fontId="5" fillId="0" borderId="13" xfId="2" applyFont="1" applyBorder="1"/>
    <xf numFmtId="0" fontId="5" fillId="0" borderId="14" xfId="2" applyFont="1" applyBorder="1" applyAlignment="1">
      <alignment horizontal="left" wrapText="1"/>
    </xf>
    <xf numFmtId="0" fontId="5" fillId="0" borderId="0" xfId="2" quotePrefix="1" applyFont="1" applyAlignment="1">
      <alignment horizontal="center"/>
    </xf>
    <xf numFmtId="0" fontId="5" fillId="0" borderId="0" xfId="2" applyFont="1" applyAlignment="1">
      <alignment horizontal="center"/>
    </xf>
    <xf numFmtId="0" fontId="5" fillId="0" borderId="13" xfId="2" applyFont="1" applyBorder="1" applyAlignment="1">
      <alignment horizontal="right"/>
    </xf>
    <xf numFmtId="0" fontId="5" fillId="0" borderId="15" xfId="2" applyFont="1" applyBorder="1"/>
    <xf numFmtId="0" fontId="5" fillId="0" borderId="11" xfId="2" quotePrefix="1" applyFont="1" applyBorder="1" applyAlignment="1">
      <alignment horizontal="right"/>
    </xf>
    <xf numFmtId="0" fontId="5" fillId="0" borderId="15" xfId="2" applyFont="1" applyBorder="1" applyAlignment="1">
      <alignment horizontal="right"/>
    </xf>
    <xf numFmtId="0" fontId="5" fillId="0" borderId="7" xfId="2" applyFont="1" applyBorder="1" applyAlignment="1">
      <alignment horizontal="left" wrapText="1"/>
    </xf>
    <xf numFmtId="0" fontId="5" fillId="0" borderId="16" xfId="2" applyFont="1" applyBorder="1" applyAlignment="1">
      <alignment horizontal="right"/>
    </xf>
    <xf numFmtId="0" fontId="5" fillId="0" borderId="0" xfId="2" applyFont="1" applyAlignment="1">
      <alignment horizontal="left" wrapText="1"/>
    </xf>
    <xf numFmtId="0" fontId="5" fillId="0" borderId="7" xfId="2" applyFont="1" applyBorder="1" applyAlignment="1">
      <alignment horizontal="right" vertical="top" wrapText="1"/>
    </xf>
    <xf numFmtId="0" fontId="5" fillId="0" borderId="7" xfId="2" quotePrefix="1" applyFont="1" applyBorder="1" applyAlignment="1">
      <alignment horizontal="left" wrapText="1"/>
    </xf>
    <xf numFmtId="0" fontId="5" fillId="0" borderId="4" xfId="2" applyFont="1" applyBorder="1" applyAlignment="1">
      <alignment horizontal="right" wrapText="1"/>
    </xf>
    <xf numFmtId="0" fontId="5" fillId="0" borderId="7" xfId="2" quotePrefix="1" applyFont="1" applyBorder="1" applyAlignment="1">
      <alignment horizontal="center" vertical="center"/>
    </xf>
    <xf numFmtId="3" fontId="5" fillId="0" borderId="17" xfId="1" applyNumberFormat="1" applyFont="1" applyBorder="1" applyProtection="1">
      <protection locked="0"/>
    </xf>
    <xf numFmtId="0" fontId="5" fillId="0" borderId="18" xfId="2" applyFont="1" applyBorder="1" applyAlignment="1">
      <alignment horizontal="right"/>
    </xf>
    <xf numFmtId="0" fontId="5" fillId="0" borderId="18" xfId="2" quotePrefix="1" applyFont="1" applyBorder="1" applyAlignment="1">
      <alignment horizontal="right"/>
    </xf>
    <xf numFmtId="3" fontId="5" fillId="0" borderId="6" xfId="1" applyNumberFormat="1" applyFont="1" applyBorder="1"/>
    <xf numFmtId="3" fontId="5" fillId="0" borderId="17" xfId="1" applyNumberFormat="1" applyFont="1" applyBorder="1" applyAlignment="1" applyProtection="1">
      <alignment vertical="center"/>
      <protection locked="0"/>
    </xf>
    <xf numFmtId="0" fontId="7" fillId="0" borderId="8" xfId="2" applyFont="1" applyBorder="1" applyAlignment="1">
      <alignment horizontal="left"/>
    </xf>
    <xf numFmtId="0" fontId="5" fillId="0" borderId="0" xfId="2" applyFont="1" applyAlignment="1">
      <alignment vertical="top" wrapText="1"/>
    </xf>
    <xf numFmtId="0" fontId="5" fillId="0" borderId="7" xfId="2" quotePrefix="1" applyFont="1" applyBorder="1" applyAlignment="1">
      <alignment horizontal="right" vertical="center"/>
    </xf>
    <xf numFmtId="0" fontId="5" fillId="0" borderId="7" xfId="2" quotePrefix="1" applyFont="1" applyBorder="1" applyAlignment="1">
      <alignment horizontal="left" vertical="top" wrapText="1"/>
    </xf>
    <xf numFmtId="3" fontId="5" fillId="0" borderId="6" xfId="1" applyNumberFormat="1" applyFont="1" applyBorder="1" applyAlignment="1" applyProtection="1">
      <alignment vertical="center"/>
      <protection locked="0"/>
    </xf>
    <xf numFmtId="0" fontId="7" fillId="0" borderId="0" xfId="2" applyFont="1" applyAlignment="1">
      <alignment horizontal="left"/>
    </xf>
    <xf numFmtId="3" fontId="7" fillId="0" borderId="5" xfId="1" applyNumberFormat="1" applyFont="1" applyBorder="1" applyProtection="1">
      <protection locked="0"/>
    </xf>
    <xf numFmtId="0" fontId="5" fillId="0" borderId="0" xfId="2" quotePrefix="1" applyFont="1" applyAlignment="1">
      <alignment horizontal="left" wrapText="1"/>
    </xf>
    <xf numFmtId="3" fontId="5" fillId="0" borderId="5" xfId="1" applyNumberFormat="1" applyFont="1" applyBorder="1" applyAlignment="1">
      <alignment horizontal="right" vertical="center"/>
    </xf>
    <xf numFmtId="0" fontId="5" fillId="0" borderId="18" xfId="2" applyFont="1" applyBorder="1"/>
    <xf numFmtId="0" fontId="5" fillId="0" borderId="18" xfId="2" quotePrefix="1" applyFont="1" applyBorder="1" applyAlignment="1">
      <alignment horizontal="center"/>
    </xf>
    <xf numFmtId="3" fontId="5" fillId="0" borderId="19" xfId="1" applyNumberFormat="1" applyFont="1" applyBorder="1" applyAlignment="1" applyProtection="1">
      <alignment vertical="center"/>
      <protection locked="0"/>
    </xf>
    <xf numFmtId="3" fontId="5" fillId="0" borderId="6" xfId="1" applyNumberFormat="1" applyFont="1" applyBorder="1" applyAlignment="1" applyProtection="1">
      <alignment horizontal="right" vertical="center"/>
      <protection locked="0"/>
    </xf>
    <xf numFmtId="0" fontId="5" fillId="0" borderId="10" xfId="2" applyFont="1" applyBorder="1" applyAlignment="1">
      <alignment wrapText="1"/>
    </xf>
    <xf numFmtId="0" fontId="5" fillId="0" borderId="10" xfId="2" quotePrefix="1" applyFont="1" applyBorder="1" applyAlignment="1">
      <alignment horizontal="left" wrapText="1"/>
    </xf>
    <xf numFmtId="0" fontId="5" fillId="0" borderId="20" xfId="2" quotePrefix="1" applyFont="1" applyBorder="1" applyAlignment="1">
      <alignment horizontal="left" wrapText="1"/>
    </xf>
    <xf numFmtId="0" fontId="5" fillId="0" borderId="0" xfId="2" applyFont="1" applyAlignment="1">
      <alignment horizontal="right" vertical="top"/>
    </xf>
    <xf numFmtId="0" fontId="5" fillId="0" borderId="21" xfId="2" applyFont="1" applyBorder="1" applyAlignment="1">
      <alignment horizontal="right"/>
    </xf>
    <xf numFmtId="0" fontId="5" fillId="0" borderId="21" xfId="2" quotePrefix="1" applyFont="1" applyBorder="1" applyAlignment="1">
      <alignment horizontal="left" wrapText="1"/>
    </xf>
    <xf numFmtId="0" fontId="7" fillId="0" borderId="22" xfId="2" applyFont="1" applyBorder="1"/>
    <xf numFmtId="0" fontId="7" fillId="0" borderId="23" xfId="2" applyFont="1" applyBorder="1"/>
    <xf numFmtId="0" fontId="5" fillId="0" borderId="23" xfId="2" applyFont="1" applyBorder="1" applyAlignment="1">
      <alignment wrapText="1"/>
    </xf>
    <xf numFmtId="3" fontId="7" fillId="0" borderId="24" xfId="1" applyNumberFormat="1" applyFont="1" applyBorder="1" applyProtection="1">
      <protection locked="0"/>
    </xf>
    <xf numFmtId="0" fontId="5" fillId="0" borderId="0" xfId="1" quotePrefix="1" applyFont="1" applyAlignment="1">
      <alignment horizontal="left"/>
    </xf>
    <xf numFmtId="3" fontId="8" fillId="0" borderId="0" xfId="1" applyNumberFormat="1" applyFont="1" applyProtection="1">
      <protection locked="0"/>
    </xf>
    <xf numFmtId="0" fontId="8" fillId="0" borderId="0" xfId="1" applyFont="1"/>
    <xf numFmtId="3" fontId="1" fillId="0" borderId="0" xfId="0" applyNumberFormat="1" applyFont="1"/>
    <xf numFmtId="3" fontId="5" fillId="0" borderId="1" xfId="1" applyNumberFormat="1" applyFont="1" applyBorder="1"/>
    <xf numFmtId="3" fontId="5" fillId="0" borderId="1" xfId="1" applyNumberFormat="1" applyFont="1" applyBorder="1" applyProtection="1">
      <protection locked="0"/>
    </xf>
    <xf numFmtId="3" fontId="5" fillId="0" borderId="0" xfId="1" applyNumberFormat="1" applyFont="1" applyAlignment="1" applyProtection="1">
      <alignment horizontal="right"/>
      <protection locked="0"/>
    </xf>
    <xf numFmtId="3" fontId="2" fillId="0" borderId="0" xfId="1" applyNumberFormat="1" applyFont="1"/>
    <xf numFmtId="3" fontId="2" fillId="0" borderId="0" xfId="1" applyNumberFormat="1" applyFont="1" applyProtection="1">
      <protection locked="0"/>
    </xf>
    <xf numFmtId="0" fontId="3" fillId="0" borderId="1" xfId="0" applyFont="1" applyBorder="1" applyAlignment="1">
      <alignment horizontal="center"/>
    </xf>
    <xf numFmtId="0" fontId="9" fillId="0" borderId="0" xfId="0" applyFont="1"/>
    <xf numFmtId="0" fontId="3" fillId="0" borderId="3" xfId="0" applyFont="1" applyBorder="1" applyAlignment="1">
      <alignment horizontal="center"/>
    </xf>
    <xf numFmtId="3" fontId="1" fillId="0" borderId="1" xfId="0" applyNumberFormat="1" applyFont="1" applyBorder="1"/>
    <xf numFmtId="0" fontId="1" fillId="0" borderId="0" xfId="0" applyFont="1" applyAlignment="1">
      <alignment horizontal="right"/>
    </xf>
    <xf numFmtId="0" fontId="10" fillId="0" borderId="0" xfId="0" applyFont="1"/>
    <xf numFmtId="3" fontId="10" fillId="0" borderId="0" xfId="0" applyNumberFormat="1" applyFont="1"/>
    <xf numFmtId="3" fontId="5" fillId="0" borderId="6" xfId="1" applyNumberFormat="1" applyFont="1" applyFill="1" applyBorder="1" applyProtection="1">
      <protection locked="0"/>
    </xf>
    <xf numFmtId="2" fontId="0" fillId="0" borderId="0" xfId="0" applyNumberFormat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8" xfId="0" applyBorder="1"/>
    <xf numFmtId="4" fontId="0" fillId="0" borderId="28" xfId="0" applyNumberFormat="1" applyBorder="1"/>
    <xf numFmtId="2" fontId="0" fillId="0" borderId="28" xfId="0" applyNumberFormat="1" applyBorder="1"/>
    <xf numFmtId="0" fontId="0" fillId="0" borderId="27" xfId="0" applyBorder="1" applyAlignment="1"/>
    <xf numFmtId="0" fontId="0" fillId="0" borderId="29" xfId="0" applyBorder="1"/>
    <xf numFmtId="0" fontId="0" fillId="0" borderId="30" xfId="0" applyBorder="1"/>
    <xf numFmtId="4" fontId="0" fillId="0" borderId="29" xfId="0" applyNumberFormat="1" applyBorder="1"/>
    <xf numFmtId="3" fontId="5" fillId="0" borderId="2" xfId="1" applyNumberFormat="1" applyFont="1" applyFill="1" applyBorder="1" applyAlignment="1">
      <alignment wrapText="1"/>
    </xf>
    <xf numFmtId="0" fontId="6" fillId="0" borderId="1" xfId="1" applyFont="1" applyBorder="1" applyAlignment="1">
      <alignment horizontal="center"/>
    </xf>
    <xf numFmtId="0" fontId="5" fillId="0" borderId="0" xfId="1" applyFont="1" applyAlignment="1">
      <alignment vertical="center"/>
    </xf>
    <xf numFmtId="3" fontId="5" fillId="0" borderId="0" xfId="1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1" xfId="1" applyFont="1" applyBorder="1" applyAlignment="1">
      <alignment horizontal="center" vertical="center"/>
    </xf>
    <xf numFmtId="0" fontId="7" fillId="0" borderId="0" xfId="1" applyFont="1" applyAlignment="1" applyProtection="1">
      <alignment horizontal="left" vertical="center"/>
      <protection locked="0"/>
    </xf>
    <xf numFmtId="0" fontId="5" fillId="0" borderId="0" xfId="1" applyFont="1" applyAlignment="1">
      <alignment horizontal="centerContinuous" vertical="center"/>
    </xf>
    <xf numFmtId="3" fontId="5" fillId="0" borderId="2" xfId="1" applyNumberFormat="1" applyFont="1" applyBorder="1" applyAlignment="1">
      <alignment vertical="center" wrapText="1"/>
    </xf>
    <xf numFmtId="3" fontId="5" fillId="0" borderId="2" xfId="1" applyNumberFormat="1" applyFont="1" applyFill="1" applyBorder="1" applyAlignment="1">
      <alignment vertical="center" wrapText="1"/>
    </xf>
    <xf numFmtId="0" fontId="5" fillId="0" borderId="0" xfId="1" applyFont="1" applyAlignment="1" applyProtection="1">
      <alignment vertical="center"/>
      <protection locked="0"/>
    </xf>
    <xf numFmtId="3" fontId="5" fillId="0" borderId="0" xfId="1" applyNumberFormat="1" applyFont="1" applyAlignment="1" applyProtection="1">
      <alignment vertical="center"/>
      <protection locked="0"/>
    </xf>
    <xf numFmtId="0" fontId="7" fillId="0" borderId="0" xfId="1" applyFont="1" applyAlignment="1">
      <alignment horizontal="center" vertical="center"/>
    </xf>
    <xf numFmtId="3" fontId="7" fillId="0" borderId="3" xfId="1" applyNumberFormat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7" fillId="0" borderId="3" xfId="2" applyFont="1" applyBorder="1" applyAlignment="1">
      <alignment vertical="center"/>
    </xf>
    <xf numFmtId="0" fontId="5" fillId="0" borderId="4" xfId="2" applyFont="1" applyBorder="1" applyAlignment="1">
      <alignment vertical="center"/>
    </xf>
    <xf numFmtId="0" fontId="5" fillId="0" borderId="4" xfId="2" applyFont="1" applyBorder="1" applyAlignment="1">
      <alignment vertical="center" wrapText="1"/>
    </xf>
    <xf numFmtId="3" fontId="7" fillId="0" borderId="3" xfId="1" applyNumberFormat="1" applyFont="1" applyBorder="1" applyAlignment="1" applyProtection="1">
      <alignment vertical="center"/>
      <protection locked="0"/>
    </xf>
    <xf numFmtId="0" fontId="5" fillId="0" borderId="0" xfId="2" applyFont="1" applyAlignment="1">
      <alignment vertical="center"/>
    </xf>
    <xf numFmtId="0" fontId="5" fillId="0" borderId="0" xfId="2" applyFont="1" applyAlignment="1">
      <alignment horizontal="right" vertical="center"/>
    </xf>
    <xf numFmtId="0" fontId="5" fillId="0" borderId="0" xfId="2" applyFont="1" applyAlignment="1">
      <alignment vertical="center" wrapText="1"/>
    </xf>
    <xf numFmtId="3" fontId="5" fillId="0" borderId="5" xfId="1" applyNumberFormat="1" applyFont="1" applyBorder="1" applyAlignment="1">
      <alignment vertical="center"/>
    </xf>
    <xf numFmtId="0" fontId="5" fillId="0" borderId="7" xfId="2" applyFont="1" applyBorder="1" applyAlignment="1">
      <alignment vertical="center" wrapText="1"/>
    </xf>
    <xf numFmtId="3" fontId="5" fillId="0" borderId="5" xfId="1" applyNumberFormat="1" applyFont="1" applyBorder="1" applyAlignment="1" applyProtection="1">
      <alignment vertical="center"/>
      <protection locked="0"/>
    </xf>
    <xf numFmtId="0" fontId="7" fillId="0" borderId="8" xfId="2" applyFont="1" applyBorder="1" applyAlignment="1">
      <alignment vertical="center"/>
    </xf>
    <xf numFmtId="0" fontId="5" fillId="0" borderId="4" xfId="2" applyFont="1" applyBorder="1" applyAlignment="1">
      <alignment horizontal="right" vertical="center"/>
    </xf>
    <xf numFmtId="0" fontId="7" fillId="0" borderId="0" xfId="2" applyFont="1" applyAlignment="1">
      <alignment vertical="center"/>
    </xf>
    <xf numFmtId="0" fontId="5" fillId="0" borderId="0" xfId="2" quotePrefix="1" applyFont="1" applyAlignment="1">
      <alignment horizontal="right" vertical="center"/>
    </xf>
    <xf numFmtId="0" fontId="5" fillId="0" borderId="9" xfId="2" applyFont="1" applyBorder="1" applyAlignment="1">
      <alignment horizontal="right" vertical="center"/>
    </xf>
    <xf numFmtId="0" fontId="5" fillId="0" borderId="10" xfId="2" applyFont="1" applyBorder="1" applyAlignment="1">
      <alignment horizontal="left" vertical="center" wrapText="1"/>
    </xf>
    <xf numFmtId="0" fontId="5" fillId="0" borderId="11" xfId="2" applyFont="1" applyBorder="1" applyAlignment="1">
      <alignment horizontal="right" vertical="center"/>
    </xf>
    <xf numFmtId="0" fontId="5" fillId="0" borderId="12" xfId="2" applyFont="1" applyBorder="1" applyAlignment="1">
      <alignment horizontal="left" vertical="center" wrapText="1"/>
    </xf>
    <xf numFmtId="0" fontId="5" fillId="0" borderId="13" xfId="2" applyFont="1" applyBorder="1" applyAlignment="1">
      <alignment vertical="center"/>
    </xf>
    <xf numFmtId="0" fontId="5" fillId="0" borderId="14" xfId="2" applyFont="1" applyBorder="1" applyAlignment="1">
      <alignment horizontal="left" vertical="center" wrapText="1"/>
    </xf>
    <xf numFmtId="0" fontId="5" fillId="0" borderId="0" xfId="2" quotePrefix="1" applyFont="1" applyAlignment="1">
      <alignment horizontal="center" vertical="center"/>
    </xf>
    <xf numFmtId="0" fontId="5" fillId="0" borderId="0" xfId="2" applyFont="1" applyAlignment="1">
      <alignment horizontal="center" vertical="center"/>
    </xf>
    <xf numFmtId="0" fontId="5" fillId="0" borderId="13" xfId="2" applyFont="1" applyBorder="1" applyAlignment="1">
      <alignment horizontal="right" vertical="center"/>
    </xf>
    <xf numFmtId="0" fontId="5" fillId="0" borderId="15" xfId="2" applyFont="1" applyBorder="1" applyAlignment="1">
      <alignment vertical="center"/>
    </xf>
    <xf numFmtId="0" fontId="5" fillId="0" borderId="11" xfId="2" quotePrefix="1" applyFont="1" applyBorder="1" applyAlignment="1">
      <alignment horizontal="right" vertical="center"/>
    </xf>
    <xf numFmtId="0" fontId="5" fillId="0" borderId="15" xfId="2" applyFont="1" applyBorder="1" applyAlignment="1">
      <alignment horizontal="right" vertical="center"/>
    </xf>
    <xf numFmtId="0" fontId="5" fillId="0" borderId="7" xfId="2" applyFont="1" applyBorder="1" applyAlignment="1">
      <alignment horizontal="left" vertical="center" wrapText="1"/>
    </xf>
    <xf numFmtId="0" fontId="5" fillId="0" borderId="16" xfId="2" applyFont="1" applyBorder="1" applyAlignment="1">
      <alignment horizontal="right" vertical="center"/>
    </xf>
    <xf numFmtId="0" fontId="5" fillId="0" borderId="0" xfId="2" applyFont="1" applyAlignment="1">
      <alignment horizontal="left" vertical="center" wrapText="1"/>
    </xf>
    <xf numFmtId="0" fontId="5" fillId="0" borderId="7" xfId="2" applyFont="1" applyBorder="1" applyAlignment="1">
      <alignment horizontal="right" vertical="center" wrapText="1"/>
    </xf>
    <xf numFmtId="0" fontId="5" fillId="0" borderId="7" xfId="2" quotePrefix="1" applyFont="1" applyBorder="1" applyAlignment="1">
      <alignment horizontal="left" vertical="center" wrapText="1"/>
    </xf>
    <xf numFmtId="0" fontId="5" fillId="0" borderId="4" xfId="2" applyFont="1" applyBorder="1" applyAlignment="1">
      <alignment horizontal="right" vertical="center" wrapText="1"/>
    </xf>
    <xf numFmtId="0" fontId="0" fillId="0" borderId="26" xfId="0" applyBorder="1" applyAlignment="1">
      <alignment vertical="center"/>
    </xf>
    <xf numFmtId="0" fontId="0" fillId="0" borderId="27" xfId="0" applyBorder="1" applyAlignment="1">
      <alignment vertical="center"/>
    </xf>
    <xf numFmtId="0" fontId="0" fillId="0" borderId="28" xfId="0" applyBorder="1" applyAlignment="1">
      <alignment vertical="center"/>
    </xf>
    <xf numFmtId="3" fontId="5" fillId="0" borderId="6" xfId="1" applyNumberFormat="1" applyFont="1" applyFill="1" applyBorder="1" applyAlignment="1" applyProtection="1">
      <alignment vertical="center"/>
      <protection locked="0"/>
    </xf>
    <xf numFmtId="4" fontId="0" fillId="0" borderId="28" xfId="0" applyNumberFormat="1" applyBorder="1" applyAlignment="1">
      <alignment vertical="center"/>
    </xf>
    <xf numFmtId="2" fontId="0" fillId="0" borderId="28" xfId="0" applyNumberFormat="1" applyBorder="1" applyAlignment="1">
      <alignment vertical="center"/>
    </xf>
    <xf numFmtId="2" fontId="0" fillId="0" borderId="0" xfId="0" applyNumberFormat="1" applyAlignment="1">
      <alignment vertical="center"/>
    </xf>
    <xf numFmtId="0" fontId="0" fillId="0" borderId="29" xfId="0" applyBorder="1" applyAlignment="1">
      <alignment vertical="center"/>
    </xf>
    <xf numFmtId="0" fontId="0" fillId="0" borderId="30" xfId="0" applyBorder="1" applyAlignment="1">
      <alignment vertical="center"/>
    </xf>
    <xf numFmtId="4" fontId="0" fillId="0" borderId="29" xfId="0" applyNumberFormat="1" applyBorder="1" applyAlignment="1">
      <alignment vertical="center"/>
    </xf>
    <xf numFmtId="0" fontId="5" fillId="0" borderId="18" xfId="2" applyFont="1" applyBorder="1" applyAlignment="1">
      <alignment horizontal="right" vertical="center"/>
    </xf>
    <xf numFmtId="0" fontId="5" fillId="0" borderId="18" xfId="2" quotePrefix="1" applyFont="1" applyBorder="1" applyAlignment="1">
      <alignment horizontal="right" vertical="center"/>
    </xf>
    <xf numFmtId="3" fontId="5" fillId="0" borderId="6" xfId="1" applyNumberFormat="1" applyFont="1" applyBorder="1" applyAlignment="1">
      <alignment vertical="center"/>
    </xf>
    <xf numFmtId="0" fontId="7" fillId="0" borderId="8" xfId="2" applyFont="1" applyBorder="1" applyAlignment="1">
      <alignment horizontal="left" vertical="center"/>
    </xf>
    <xf numFmtId="0" fontId="7" fillId="0" borderId="0" xfId="2" applyFont="1" applyAlignment="1">
      <alignment horizontal="left" vertical="center"/>
    </xf>
    <xf numFmtId="3" fontId="7" fillId="0" borderId="5" xfId="1" applyNumberFormat="1" applyFont="1" applyBorder="1" applyAlignment="1" applyProtection="1">
      <alignment vertical="center"/>
      <protection locked="0"/>
    </xf>
    <xf numFmtId="0" fontId="5" fillId="0" borderId="0" xfId="2" quotePrefix="1" applyFont="1" applyAlignment="1">
      <alignment horizontal="left" vertical="center" wrapText="1"/>
    </xf>
    <xf numFmtId="0" fontId="5" fillId="0" borderId="18" xfId="2" applyFont="1" applyBorder="1" applyAlignment="1">
      <alignment vertical="center"/>
    </xf>
    <xf numFmtId="0" fontId="5" fillId="0" borderId="18" xfId="2" quotePrefix="1" applyFont="1" applyBorder="1" applyAlignment="1">
      <alignment horizontal="center" vertical="center"/>
    </xf>
    <xf numFmtId="0" fontId="5" fillId="0" borderId="10" xfId="2" applyFont="1" applyBorder="1" applyAlignment="1">
      <alignment vertical="center" wrapText="1"/>
    </xf>
    <xf numFmtId="0" fontId="5" fillId="0" borderId="10" xfId="2" quotePrefix="1" applyFont="1" applyBorder="1" applyAlignment="1">
      <alignment horizontal="left" vertical="center" wrapText="1"/>
    </xf>
    <xf numFmtId="0" fontId="5" fillId="0" borderId="20" xfId="2" quotePrefix="1" applyFont="1" applyBorder="1" applyAlignment="1">
      <alignment horizontal="left" vertical="center" wrapText="1"/>
    </xf>
    <xf numFmtId="0" fontId="5" fillId="0" borderId="21" xfId="2" applyFont="1" applyBorder="1" applyAlignment="1">
      <alignment horizontal="right" vertical="center"/>
    </xf>
    <xf numFmtId="0" fontId="5" fillId="0" borderId="21" xfId="2" quotePrefix="1" applyFont="1" applyBorder="1" applyAlignment="1">
      <alignment horizontal="left" vertical="center" wrapText="1"/>
    </xf>
    <xf numFmtId="0" fontId="7" fillId="0" borderId="22" xfId="2" applyFont="1" applyBorder="1" applyAlignment="1">
      <alignment vertical="center"/>
    </xf>
    <xf numFmtId="0" fontId="7" fillId="0" borderId="23" xfId="2" applyFont="1" applyBorder="1" applyAlignment="1">
      <alignment vertical="center"/>
    </xf>
    <xf numFmtId="0" fontId="5" fillId="0" borderId="23" xfId="2" applyFont="1" applyBorder="1" applyAlignment="1">
      <alignment vertical="center" wrapText="1"/>
    </xf>
    <xf numFmtId="3" fontId="7" fillId="0" borderId="24" xfId="1" applyNumberFormat="1" applyFont="1" applyBorder="1" applyAlignment="1" applyProtection="1">
      <alignment vertical="center"/>
      <protection locked="0"/>
    </xf>
    <xf numFmtId="0" fontId="5" fillId="0" borderId="0" xfId="1" quotePrefix="1" applyFont="1" applyAlignment="1">
      <alignment horizontal="left" vertical="center"/>
    </xf>
    <xf numFmtId="3" fontId="8" fillId="0" borderId="0" xfId="1" applyNumberFormat="1" applyFont="1" applyAlignment="1" applyProtection="1">
      <alignment vertical="center"/>
      <protection locked="0"/>
    </xf>
    <xf numFmtId="0" fontId="8" fillId="0" borderId="0" xfId="1" applyFont="1" applyAlignment="1">
      <alignment vertical="center"/>
    </xf>
    <xf numFmtId="3" fontId="1" fillId="0" borderId="0" xfId="0" applyNumberFormat="1" applyFont="1" applyAlignment="1">
      <alignment vertical="center"/>
    </xf>
    <xf numFmtId="3" fontId="5" fillId="0" borderId="1" xfId="1" applyNumberFormat="1" applyFont="1" applyBorder="1" applyAlignment="1">
      <alignment vertical="center"/>
    </xf>
    <xf numFmtId="3" fontId="5" fillId="0" borderId="1" xfId="1" applyNumberFormat="1" applyFont="1" applyBorder="1" applyAlignment="1" applyProtection="1">
      <alignment vertical="center"/>
      <protection locked="0"/>
    </xf>
    <xf numFmtId="3" fontId="5" fillId="0" borderId="0" xfId="1" applyNumberFormat="1" applyFont="1" applyAlignment="1" applyProtection="1">
      <alignment horizontal="right" vertical="center"/>
      <protection locked="0"/>
    </xf>
    <xf numFmtId="3" fontId="2" fillId="0" borderId="0" xfId="1" applyNumberFormat="1" applyFont="1" applyAlignment="1">
      <alignment vertical="center"/>
    </xf>
    <xf numFmtId="3" fontId="2" fillId="0" borderId="0" xfId="1" applyNumberFormat="1" applyFont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3" fontId="10" fillId="0" borderId="0" xfId="0" applyNumberFormat="1" applyFont="1" applyAlignment="1">
      <alignment vertical="center"/>
    </xf>
    <xf numFmtId="0" fontId="9" fillId="0" borderId="25" xfId="0" applyFont="1" applyBorder="1" applyAlignment="1">
      <alignment vertical="center"/>
    </xf>
    <xf numFmtId="0" fontId="2" fillId="0" borderId="0" xfId="1" applyFont="1" applyAlignment="1">
      <alignment vertical="center"/>
    </xf>
    <xf numFmtId="9" fontId="5" fillId="0" borderId="0" xfId="3" applyFont="1" applyAlignment="1">
      <alignment vertical="center"/>
    </xf>
    <xf numFmtId="9" fontId="1" fillId="0" borderId="0" xfId="3" applyFont="1" applyAlignment="1">
      <alignment vertical="center"/>
    </xf>
  </cellXfs>
  <cellStyles count="4">
    <cellStyle name="Normal" xfId="0" builtinId="0"/>
    <cellStyle name="Normal_Devis" xfId="2" xr:uid="{779D55C5-4672-4722-8AF3-31C11BF5BBEC}"/>
    <cellStyle name="Normal_FICHE_01" xfId="1" xr:uid="{857C1346-C86E-4923-B0F6-A714E0F445B4}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AC3E11-CEA5-40E5-9EBA-E218C40CA776}">
  <dimension ref="A1:K164"/>
  <sheetViews>
    <sheetView tabSelected="1" workbookViewId="0">
      <pane ySplit="6" topLeftCell="A22" activePane="bottomLeft" state="frozen"/>
      <selection pane="bottomLeft"/>
    </sheetView>
  </sheetViews>
  <sheetFormatPr baseColWidth="10" defaultRowHeight="14.4" x14ac:dyDescent="0.3"/>
  <cols>
    <col min="1" max="1" width="9.77734375" style="109" customWidth="1"/>
    <col min="2" max="2" width="5.77734375" style="109" customWidth="1"/>
    <col min="3" max="3" width="43.6640625" style="109" customWidth="1"/>
    <col min="4" max="7" width="9.77734375" style="109" customWidth="1"/>
    <col min="8" max="16384" width="11.5546875" style="109"/>
  </cols>
  <sheetData>
    <row r="1" spans="1:7" x14ac:dyDescent="0.3">
      <c r="A1" s="106"/>
      <c r="B1" s="106"/>
      <c r="C1" s="106"/>
      <c r="D1" s="107"/>
      <c r="E1" s="108"/>
      <c r="F1" s="108"/>
      <c r="G1" s="108"/>
    </row>
    <row r="2" spans="1:7" ht="18" x14ac:dyDescent="0.3">
      <c r="A2" s="110" t="s">
        <v>0</v>
      </c>
      <c r="B2" s="110"/>
      <c r="C2" s="110"/>
      <c r="D2" s="110"/>
      <c r="E2" s="110"/>
      <c r="F2" s="110"/>
      <c r="G2" s="110"/>
    </row>
    <row r="3" spans="1:7" x14ac:dyDescent="0.3">
      <c r="A3" s="111" t="s">
        <v>1</v>
      </c>
      <c r="B3" s="112"/>
      <c r="C3" s="112"/>
      <c r="D3" s="112"/>
      <c r="E3" s="113" t="s">
        <v>2</v>
      </c>
      <c r="F3" s="113"/>
      <c r="G3" s="114">
        <v>5689600</v>
      </c>
    </row>
    <row r="4" spans="1:7" x14ac:dyDescent="0.3">
      <c r="A4" s="111" t="s">
        <v>201</v>
      </c>
      <c r="B4" s="115"/>
      <c r="C4" s="106"/>
      <c r="D4" s="116"/>
      <c r="E4" s="109" t="s">
        <v>3</v>
      </c>
      <c r="F4" s="108"/>
      <c r="G4" s="108"/>
    </row>
    <row r="5" spans="1:7" x14ac:dyDescent="0.3">
      <c r="A5" s="111"/>
      <c r="B5" s="115"/>
      <c r="C5" s="106"/>
      <c r="D5" s="116"/>
      <c r="E5" s="108"/>
      <c r="F5" s="108"/>
      <c r="G5" s="108"/>
    </row>
    <row r="6" spans="1:7" s="120" customFormat="1" ht="43.2" x14ac:dyDescent="0.3">
      <c r="A6" s="117"/>
      <c r="B6" s="117"/>
      <c r="C6" s="117"/>
      <c r="D6" s="118" t="s">
        <v>4</v>
      </c>
      <c r="E6" s="119">
        <v>2020</v>
      </c>
      <c r="F6" s="119">
        <v>2021</v>
      </c>
      <c r="G6" s="119"/>
    </row>
    <row r="7" spans="1:7" x14ac:dyDescent="0.3">
      <c r="A7" s="121" t="s">
        <v>5</v>
      </c>
      <c r="B7" s="122"/>
      <c r="C7" s="123"/>
      <c r="D7" s="124">
        <f>SUM(D8:D18)</f>
        <v>24096.29</v>
      </c>
      <c r="E7" s="124">
        <f t="shared" ref="E7:G7" si="0">SUM(E8:E18)</f>
        <v>24096.29</v>
      </c>
      <c r="F7" s="124">
        <f t="shared" si="0"/>
        <v>0</v>
      </c>
      <c r="G7" s="124">
        <f t="shared" si="0"/>
        <v>0</v>
      </c>
    </row>
    <row r="8" spans="1:7" x14ac:dyDescent="0.3">
      <c r="A8" s="125"/>
      <c r="B8" s="126"/>
      <c r="C8" s="127"/>
      <c r="D8" s="128"/>
      <c r="E8" s="57"/>
      <c r="F8" s="57"/>
      <c r="G8" s="57"/>
    </row>
    <row r="9" spans="1:7" x14ac:dyDescent="0.3">
      <c r="A9" s="125"/>
      <c r="B9" s="22" t="s">
        <v>6</v>
      </c>
      <c r="C9" s="129" t="s">
        <v>7</v>
      </c>
      <c r="D9" s="57">
        <f>SUM(E9:G9)</f>
        <v>23096.29</v>
      </c>
      <c r="E9" s="57">
        <v>23096.29</v>
      </c>
      <c r="F9" s="57"/>
      <c r="G9" s="57"/>
    </row>
    <row r="10" spans="1:7" x14ac:dyDescent="0.3">
      <c r="A10" s="125"/>
      <c r="B10" s="22" t="s">
        <v>8</v>
      </c>
      <c r="C10" s="129" t="s">
        <v>9</v>
      </c>
      <c r="D10" s="57">
        <f t="shared" ref="D10:D17" si="1">SUM(E10:G10)</f>
        <v>1000</v>
      </c>
      <c r="E10" s="57">
        <v>1000</v>
      </c>
      <c r="F10" s="57"/>
      <c r="G10" s="57"/>
    </row>
    <row r="11" spans="1:7" x14ac:dyDescent="0.3">
      <c r="A11" s="125"/>
      <c r="B11" s="22" t="s">
        <v>10</v>
      </c>
      <c r="C11" s="129" t="s">
        <v>11</v>
      </c>
      <c r="D11" s="57">
        <f t="shared" si="1"/>
        <v>0</v>
      </c>
      <c r="E11" s="57"/>
      <c r="F11" s="57"/>
      <c r="G11" s="57"/>
    </row>
    <row r="12" spans="1:7" x14ac:dyDescent="0.3">
      <c r="A12" s="125"/>
      <c r="B12" s="22" t="s">
        <v>12</v>
      </c>
      <c r="C12" s="129" t="s">
        <v>13</v>
      </c>
      <c r="D12" s="57">
        <f t="shared" si="1"/>
        <v>0</v>
      </c>
      <c r="E12" s="57"/>
      <c r="F12" s="57"/>
      <c r="G12" s="57"/>
    </row>
    <row r="13" spans="1:7" x14ac:dyDescent="0.3">
      <c r="A13" s="125"/>
      <c r="B13" s="22" t="s">
        <v>14</v>
      </c>
      <c r="C13" s="129" t="s">
        <v>15</v>
      </c>
      <c r="D13" s="57">
        <f t="shared" si="1"/>
        <v>0</v>
      </c>
      <c r="E13" s="57"/>
      <c r="F13" s="57"/>
      <c r="G13" s="57"/>
    </row>
    <row r="14" spans="1:7" x14ac:dyDescent="0.3">
      <c r="A14" s="125"/>
      <c r="B14" s="22" t="s">
        <v>16</v>
      </c>
      <c r="C14" s="129" t="s">
        <v>17</v>
      </c>
      <c r="D14" s="57">
        <f t="shared" si="1"/>
        <v>0</v>
      </c>
      <c r="E14" s="57"/>
      <c r="F14" s="57"/>
      <c r="G14" s="57"/>
    </row>
    <row r="15" spans="1:7" x14ac:dyDescent="0.3">
      <c r="A15" s="125"/>
      <c r="B15" s="22" t="s">
        <v>18</v>
      </c>
      <c r="C15" s="129" t="s">
        <v>19</v>
      </c>
      <c r="D15" s="57">
        <f t="shared" si="1"/>
        <v>0</v>
      </c>
      <c r="E15" s="57"/>
      <c r="F15" s="57"/>
      <c r="G15" s="57"/>
    </row>
    <row r="16" spans="1:7" ht="28.8" x14ac:dyDescent="0.3">
      <c r="A16" s="125"/>
      <c r="B16" s="22" t="s">
        <v>20</v>
      </c>
      <c r="C16" s="129" t="s">
        <v>21</v>
      </c>
      <c r="D16" s="57">
        <f t="shared" si="1"/>
        <v>0</v>
      </c>
      <c r="E16" s="57"/>
      <c r="F16" s="57"/>
      <c r="G16" s="57"/>
    </row>
    <row r="17" spans="1:7" x14ac:dyDescent="0.3">
      <c r="A17" s="125"/>
      <c r="B17" s="22" t="s">
        <v>22</v>
      </c>
      <c r="C17" s="129" t="s">
        <v>23</v>
      </c>
      <c r="D17" s="57">
        <f t="shared" si="1"/>
        <v>0</v>
      </c>
      <c r="E17" s="57"/>
      <c r="F17" s="57"/>
      <c r="G17" s="57"/>
    </row>
    <row r="18" spans="1:7" x14ac:dyDescent="0.3">
      <c r="A18" s="125"/>
      <c r="B18" s="126"/>
      <c r="C18" s="127"/>
      <c r="D18" s="130"/>
      <c r="E18" s="57"/>
      <c r="F18" s="57"/>
      <c r="G18" s="57"/>
    </row>
    <row r="19" spans="1:7" x14ac:dyDescent="0.3">
      <c r="A19" s="131" t="s">
        <v>24</v>
      </c>
      <c r="B19" s="132"/>
      <c r="C19" s="123"/>
      <c r="D19" s="124">
        <f>SUM(D20:D48)</f>
        <v>14154.66</v>
      </c>
      <c r="E19" s="124">
        <f t="shared" ref="E19:G19" si="2">SUM(E20:E48)</f>
        <v>7239.8600000000006</v>
      </c>
      <c r="F19" s="124">
        <f t="shared" si="2"/>
        <v>6914.8</v>
      </c>
      <c r="G19" s="124">
        <f t="shared" si="2"/>
        <v>0</v>
      </c>
    </row>
    <row r="20" spans="1:7" x14ac:dyDescent="0.3">
      <c r="A20" s="133"/>
      <c r="B20" s="126"/>
      <c r="C20" s="127"/>
      <c r="D20" s="130"/>
      <c r="E20" s="57"/>
      <c r="F20" s="57"/>
      <c r="G20" s="57"/>
    </row>
    <row r="21" spans="1:7" x14ac:dyDescent="0.3">
      <c r="A21" s="125"/>
      <c r="B21" s="22" t="s">
        <v>25</v>
      </c>
      <c r="C21" s="129" t="s">
        <v>26</v>
      </c>
      <c r="D21" s="57">
        <f>SUM(E21:G21)</f>
        <v>0</v>
      </c>
      <c r="E21" s="57"/>
      <c r="F21" s="57"/>
      <c r="G21" s="57"/>
    </row>
    <row r="22" spans="1:7" x14ac:dyDescent="0.3">
      <c r="A22" s="125"/>
      <c r="B22" s="55" t="s">
        <v>27</v>
      </c>
      <c r="C22" s="129" t="s">
        <v>28</v>
      </c>
      <c r="D22" s="57">
        <f>SUM(E22:G22)</f>
        <v>0</v>
      </c>
      <c r="E22" s="57"/>
      <c r="F22" s="57"/>
      <c r="G22" s="57"/>
    </row>
    <row r="23" spans="1:7" x14ac:dyDescent="0.3">
      <c r="A23" s="125"/>
      <c r="B23" s="134"/>
      <c r="C23" s="129"/>
      <c r="D23" s="57"/>
      <c r="E23" s="57"/>
      <c r="F23" s="57"/>
      <c r="G23" s="57"/>
    </row>
    <row r="24" spans="1:7" x14ac:dyDescent="0.3">
      <c r="A24" s="125"/>
      <c r="B24" s="135" t="s">
        <v>29</v>
      </c>
      <c r="C24" s="136" t="s">
        <v>30</v>
      </c>
      <c r="D24" s="57">
        <f t="shared" ref="D24:D44" si="3">SUM(E24:G24)</f>
        <v>7917.18</v>
      </c>
      <c r="E24" s="57">
        <v>2639.06</v>
      </c>
      <c r="F24" s="57">
        <v>5278.12</v>
      </c>
      <c r="G24" s="57"/>
    </row>
    <row r="25" spans="1:7" x14ac:dyDescent="0.3">
      <c r="A25" s="125"/>
      <c r="B25" s="137" t="s">
        <v>31</v>
      </c>
      <c r="C25" s="138" t="s">
        <v>32</v>
      </c>
      <c r="D25" s="57">
        <f t="shared" si="3"/>
        <v>0</v>
      </c>
      <c r="E25" s="57"/>
      <c r="F25" s="57"/>
      <c r="G25" s="57"/>
    </row>
    <row r="26" spans="1:7" x14ac:dyDescent="0.3">
      <c r="A26" s="125"/>
      <c r="B26" s="139">
        <v>232</v>
      </c>
      <c r="C26" s="140" t="s">
        <v>33</v>
      </c>
      <c r="D26" s="57">
        <f t="shared" si="3"/>
        <v>0</v>
      </c>
      <c r="E26" s="57"/>
      <c r="F26" s="57"/>
      <c r="G26" s="57"/>
    </row>
    <row r="27" spans="1:7" x14ac:dyDescent="0.3">
      <c r="A27" s="141" t="s">
        <v>34</v>
      </c>
      <c r="B27" s="139">
        <v>233</v>
      </c>
      <c r="C27" s="140" t="s">
        <v>35</v>
      </c>
      <c r="D27" s="57">
        <f t="shared" si="3"/>
        <v>3598.42</v>
      </c>
      <c r="E27" s="57">
        <v>1961.74</v>
      </c>
      <c r="F27" s="57">
        <f>1415.26+221.42</f>
        <v>1636.68</v>
      </c>
      <c r="G27" s="57"/>
    </row>
    <row r="28" spans="1:7" x14ac:dyDescent="0.3">
      <c r="A28" s="142"/>
      <c r="B28" s="143">
        <v>234</v>
      </c>
      <c r="C28" s="140" t="s">
        <v>36</v>
      </c>
      <c r="D28" s="57">
        <f t="shared" si="3"/>
        <v>0</v>
      </c>
      <c r="E28" s="57"/>
      <c r="F28" s="57"/>
      <c r="G28" s="57"/>
    </row>
    <row r="29" spans="1:7" x14ac:dyDescent="0.3">
      <c r="A29" s="141" t="s">
        <v>37</v>
      </c>
      <c r="B29" s="144">
        <v>235</v>
      </c>
      <c r="C29" s="140" t="s">
        <v>38</v>
      </c>
      <c r="D29" s="57">
        <f t="shared" si="3"/>
        <v>0</v>
      </c>
      <c r="E29" s="57"/>
      <c r="F29" s="57"/>
      <c r="G29" s="57"/>
    </row>
    <row r="30" spans="1:7" x14ac:dyDescent="0.3">
      <c r="A30" s="142"/>
      <c r="B30" s="145"/>
      <c r="C30" s="140" t="s">
        <v>39</v>
      </c>
      <c r="D30" s="57">
        <f t="shared" si="3"/>
        <v>0</v>
      </c>
      <c r="E30" s="57"/>
      <c r="F30" s="57"/>
      <c r="G30" s="57"/>
    </row>
    <row r="31" spans="1:7" x14ac:dyDescent="0.3">
      <c r="A31" s="141" t="s">
        <v>40</v>
      </c>
      <c r="B31" s="125">
        <v>236</v>
      </c>
      <c r="C31" s="140" t="s">
        <v>41</v>
      </c>
      <c r="D31" s="57">
        <f t="shared" si="3"/>
        <v>0</v>
      </c>
      <c r="E31" s="57"/>
      <c r="F31" s="57"/>
      <c r="G31" s="57"/>
    </row>
    <row r="32" spans="1:7" x14ac:dyDescent="0.3">
      <c r="A32" s="125"/>
      <c r="B32" s="146">
        <v>237</v>
      </c>
      <c r="C32" s="140" t="s">
        <v>42</v>
      </c>
      <c r="D32" s="57">
        <f t="shared" si="3"/>
        <v>0</v>
      </c>
      <c r="E32" s="57"/>
      <c r="F32" s="57"/>
      <c r="G32" s="57"/>
    </row>
    <row r="33" spans="1:7" x14ac:dyDescent="0.3">
      <c r="A33" s="125"/>
      <c r="B33" s="137"/>
      <c r="C33" s="140" t="s">
        <v>43</v>
      </c>
      <c r="D33" s="57">
        <f t="shared" si="3"/>
        <v>0</v>
      </c>
      <c r="E33" s="57"/>
      <c r="F33" s="57"/>
      <c r="G33" s="57"/>
    </row>
    <row r="34" spans="1:7" x14ac:dyDescent="0.3">
      <c r="A34" s="125"/>
      <c r="B34" s="134">
        <v>238</v>
      </c>
      <c r="C34" s="140" t="s">
        <v>44</v>
      </c>
      <c r="D34" s="57">
        <f t="shared" si="3"/>
        <v>0</v>
      </c>
      <c r="E34" s="57"/>
      <c r="F34" s="57"/>
      <c r="G34" s="57"/>
    </row>
    <row r="35" spans="1:7" x14ac:dyDescent="0.3">
      <c r="A35" s="125"/>
      <c r="B35" s="134"/>
      <c r="C35" s="140" t="s">
        <v>45</v>
      </c>
      <c r="D35" s="57">
        <f t="shared" si="3"/>
        <v>0</v>
      </c>
      <c r="E35" s="57"/>
      <c r="F35" s="57"/>
      <c r="G35" s="57"/>
    </row>
    <row r="36" spans="1:7" x14ac:dyDescent="0.3">
      <c r="A36" s="125"/>
      <c r="B36" s="145"/>
      <c r="C36" s="140" t="s">
        <v>46</v>
      </c>
      <c r="D36" s="57">
        <f t="shared" si="3"/>
        <v>0</v>
      </c>
      <c r="E36" s="57"/>
      <c r="F36" s="57"/>
      <c r="G36" s="57"/>
    </row>
    <row r="37" spans="1:7" x14ac:dyDescent="0.3">
      <c r="A37" s="125"/>
      <c r="B37" s="139">
        <v>239</v>
      </c>
      <c r="C37" s="140" t="s">
        <v>47</v>
      </c>
      <c r="D37" s="57">
        <f t="shared" si="3"/>
        <v>0</v>
      </c>
      <c r="E37" s="57"/>
      <c r="F37" s="57"/>
      <c r="G37" s="57"/>
    </row>
    <row r="38" spans="1:7" x14ac:dyDescent="0.3">
      <c r="A38" s="125"/>
      <c r="B38" s="126"/>
      <c r="C38" s="147"/>
      <c r="D38" s="57"/>
      <c r="E38" s="57"/>
      <c r="F38" s="57"/>
      <c r="G38" s="57"/>
    </row>
    <row r="39" spans="1:7" x14ac:dyDescent="0.3">
      <c r="A39" s="125"/>
      <c r="B39" s="135" t="s">
        <v>48</v>
      </c>
      <c r="C39" s="136" t="s">
        <v>49</v>
      </c>
      <c r="D39" s="57">
        <f t="shared" si="3"/>
        <v>2639.06</v>
      </c>
      <c r="E39" s="57">
        <v>2639.06</v>
      </c>
      <c r="F39" s="57"/>
      <c r="G39" s="57"/>
    </row>
    <row r="40" spans="1:7" x14ac:dyDescent="0.3">
      <c r="A40" s="125"/>
      <c r="B40" s="126" t="s">
        <v>50</v>
      </c>
      <c r="C40" s="136" t="s">
        <v>51</v>
      </c>
      <c r="D40" s="57">
        <f t="shared" si="3"/>
        <v>0</v>
      </c>
      <c r="E40" s="57"/>
      <c r="F40" s="57"/>
      <c r="G40" s="57"/>
    </row>
    <row r="41" spans="1:7" x14ac:dyDescent="0.3">
      <c r="A41" s="125"/>
      <c r="B41" s="148"/>
      <c r="C41" s="136" t="s">
        <v>52</v>
      </c>
      <c r="D41" s="57">
        <f t="shared" si="3"/>
        <v>0</v>
      </c>
      <c r="E41" s="57"/>
      <c r="F41" s="57"/>
      <c r="G41" s="57"/>
    </row>
    <row r="42" spans="1:7" x14ac:dyDescent="0.3">
      <c r="A42" s="125"/>
      <c r="B42" s="22" t="s">
        <v>53</v>
      </c>
      <c r="C42" s="129" t="s">
        <v>54</v>
      </c>
      <c r="D42" s="57">
        <f t="shared" si="3"/>
        <v>0</v>
      </c>
      <c r="E42" s="57"/>
      <c r="F42" s="57"/>
      <c r="G42" s="57"/>
    </row>
    <row r="43" spans="1:7" x14ac:dyDescent="0.3">
      <c r="A43" s="125"/>
      <c r="B43" s="135" t="s">
        <v>55</v>
      </c>
      <c r="C43" s="136" t="s">
        <v>56</v>
      </c>
      <c r="D43" s="57">
        <f t="shared" si="3"/>
        <v>0</v>
      </c>
      <c r="E43" s="57"/>
      <c r="F43" s="57"/>
      <c r="G43" s="57"/>
    </row>
    <row r="44" spans="1:7" x14ac:dyDescent="0.3">
      <c r="A44" s="125"/>
      <c r="B44" s="148" t="s">
        <v>57</v>
      </c>
      <c r="C44" s="136" t="s">
        <v>32</v>
      </c>
      <c r="D44" s="57">
        <f t="shared" si="3"/>
        <v>0</v>
      </c>
      <c r="E44" s="57"/>
      <c r="F44" s="57"/>
      <c r="G44" s="57"/>
    </row>
    <row r="45" spans="1:7" x14ac:dyDescent="0.3">
      <c r="A45" s="125"/>
      <c r="B45" s="22" t="s">
        <v>58</v>
      </c>
      <c r="C45" s="129" t="s">
        <v>59</v>
      </c>
      <c r="D45" s="57">
        <f>SUM(E45:G45)</f>
        <v>0</v>
      </c>
      <c r="E45" s="57"/>
      <c r="F45" s="57"/>
      <c r="G45" s="57"/>
    </row>
    <row r="46" spans="1:7" x14ac:dyDescent="0.3">
      <c r="A46" s="149"/>
      <c r="B46" s="150" t="s">
        <v>60</v>
      </c>
      <c r="C46" s="151" t="s">
        <v>61</v>
      </c>
      <c r="D46" s="57">
        <f t="shared" ref="D46:D47" si="4">SUM(E46:G46)</f>
        <v>0</v>
      </c>
      <c r="E46" s="57"/>
      <c r="F46" s="57"/>
      <c r="G46" s="57"/>
    </row>
    <row r="47" spans="1:7" x14ac:dyDescent="0.3">
      <c r="A47" s="125"/>
      <c r="B47" s="22" t="s">
        <v>62</v>
      </c>
      <c r="C47" s="151" t="s">
        <v>63</v>
      </c>
      <c r="D47" s="57">
        <f t="shared" si="4"/>
        <v>0</v>
      </c>
      <c r="E47" s="57"/>
      <c r="F47" s="57"/>
      <c r="G47" s="57"/>
    </row>
    <row r="48" spans="1:7" x14ac:dyDescent="0.3">
      <c r="A48" s="125"/>
      <c r="B48" s="126"/>
      <c r="C48" s="127"/>
      <c r="D48" s="130"/>
      <c r="E48" s="57"/>
      <c r="F48" s="57"/>
      <c r="G48" s="57"/>
    </row>
    <row r="49" spans="1:10" x14ac:dyDescent="0.3">
      <c r="A49" s="131" t="s">
        <v>64</v>
      </c>
      <c r="B49" s="132"/>
      <c r="C49" s="152"/>
      <c r="D49" s="124">
        <f>SUM(D50:D60)</f>
        <v>0</v>
      </c>
      <c r="E49" s="124">
        <f t="shared" ref="E49:G49" si="5">SUM(E50:E60)</f>
        <v>0</v>
      </c>
      <c r="F49" s="124">
        <f t="shared" si="5"/>
        <v>0</v>
      </c>
      <c r="G49" s="124">
        <f t="shared" si="5"/>
        <v>0</v>
      </c>
    </row>
    <row r="50" spans="1:10" x14ac:dyDescent="0.3">
      <c r="A50" s="125"/>
      <c r="B50" s="126"/>
      <c r="C50" s="127"/>
      <c r="D50" s="128"/>
      <c r="E50" s="57"/>
      <c r="F50" s="57"/>
      <c r="G50" s="57"/>
    </row>
    <row r="51" spans="1:10" x14ac:dyDescent="0.3">
      <c r="A51" s="125"/>
      <c r="B51" s="146" t="s">
        <v>65</v>
      </c>
      <c r="C51" s="129" t="s">
        <v>66</v>
      </c>
      <c r="D51" s="57">
        <f t="shared" ref="D51:D59" si="6">SUM(E51:G51)</f>
        <v>0</v>
      </c>
      <c r="E51" s="57"/>
      <c r="F51" s="57"/>
      <c r="G51" s="57"/>
    </row>
    <row r="52" spans="1:10" x14ac:dyDescent="0.3">
      <c r="A52" s="125"/>
      <c r="B52" s="137" t="s">
        <v>67</v>
      </c>
      <c r="C52" s="147" t="s">
        <v>68</v>
      </c>
      <c r="D52" s="57">
        <f t="shared" si="6"/>
        <v>0</v>
      </c>
      <c r="E52" s="57"/>
      <c r="F52" s="57"/>
      <c r="G52" s="57"/>
    </row>
    <row r="53" spans="1:10" x14ac:dyDescent="0.3">
      <c r="A53" s="125"/>
      <c r="B53" s="146" t="s">
        <v>69</v>
      </c>
      <c r="C53" s="129" t="s">
        <v>66</v>
      </c>
      <c r="D53" s="57">
        <f t="shared" si="6"/>
        <v>0</v>
      </c>
      <c r="E53" s="57"/>
      <c r="F53" s="57"/>
      <c r="G53" s="57"/>
    </row>
    <row r="54" spans="1:10" x14ac:dyDescent="0.3">
      <c r="A54" s="125"/>
      <c r="B54" s="137" t="s">
        <v>70</v>
      </c>
      <c r="C54" s="129" t="s">
        <v>68</v>
      </c>
      <c r="D54" s="57">
        <f t="shared" si="6"/>
        <v>0</v>
      </c>
      <c r="E54" s="57"/>
      <c r="F54" s="57"/>
      <c r="G54" s="57"/>
    </row>
    <row r="55" spans="1:10" ht="28.8" x14ac:dyDescent="0.3">
      <c r="A55" s="125"/>
      <c r="B55" s="47" t="s">
        <v>71</v>
      </c>
      <c r="C55" s="129" t="s">
        <v>72</v>
      </c>
      <c r="D55" s="57">
        <f t="shared" si="6"/>
        <v>0</v>
      </c>
      <c r="E55" s="57"/>
      <c r="F55" s="57"/>
      <c r="G55" s="57"/>
    </row>
    <row r="56" spans="1:10" x14ac:dyDescent="0.3">
      <c r="A56" s="125"/>
      <c r="B56" s="22" t="s">
        <v>73</v>
      </c>
      <c r="C56" s="129" t="s">
        <v>74</v>
      </c>
      <c r="D56" s="57">
        <f t="shared" si="6"/>
        <v>0</v>
      </c>
      <c r="E56" s="57"/>
      <c r="F56" s="57"/>
      <c r="G56" s="57"/>
    </row>
    <row r="57" spans="1:10" x14ac:dyDescent="0.3">
      <c r="A57" s="125"/>
      <c r="B57" s="22" t="s">
        <v>75</v>
      </c>
      <c r="C57" s="129" t="s">
        <v>76</v>
      </c>
      <c r="D57" s="57">
        <f t="shared" si="6"/>
        <v>0</v>
      </c>
      <c r="E57" s="57"/>
      <c r="F57" s="57"/>
      <c r="G57" s="57"/>
    </row>
    <row r="58" spans="1:10" x14ac:dyDescent="0.3">
      <c r="A58" s="125"/>
      <c r="B58" s="22" t="s">
        <v>77</v>
      </c>
      <c r="C58" s="129" t="s">
        <v>78</v>
      </c>
      <c r="D58" s="57">
        <f t="shared" si="6"/>
        <v>0</v>
      </c>
      <c r="E58" s="57"/>
      <c r="F58" s="57"/>
      <c r="G58" s="57"/>
    </row>
    <row r="59" spans="1:10" x14ac:dyDescent="0.3">
      <c r="A59" s="125"/>
      <c r="B59" s="22" t="s">
        <v>79</v>
      </c>
      <c r="C59" s="129" t="s">
        <v>63</v>
      </c>
      <c r="D59" s="57">
        <f t="shared" si="6"/>
        <v>0</v>
      </c>
      <c r="E59" s="57"/>
      <c r="F59" s="57"/>
      <c r="G59" s="57"/>
    </row>
    <row r="60" spans="1:10" x14ac:dyDescent="0.3">
      <c r="A60" s="125"/>
      <c r="B60" s="126"/>
      <c r="C60" s="127"/>
      <c r="D60" s="52"/>
      <c r="E60" s="57"/>
      <c r="F60" s="57"/>
      <c r="G60" s="57"/>
    </row>
    <row r="61" spans="1:10" x14ac:dyDescent="0.3">
      <c r="A61" s="131" t="s">
        <v>80</v>
      </c>
      <c r="B61" s="132"/>
      <c r="C61" s="123"/>
      <c r="D61" s="124">
        <f>SUM(D62:D70)</f>
        <v>5869.8700000000008</v>
      </c>
      <c r="E61" s="124">
        <f t="shared" ref="E61:G61" si="7">SUM(E62:E70)</f>
        <v>2191.6299999999997</v>
      </c>
      <c r="F61" s="124">
        <f t="shared" si="7"/>
        <v>3678.2400000000007</v>
      </c>
      <c r="G61" s="124">
        <f t="shared" si="7"/>
        <v>0</v>
      </c>
      <c r="I61" s="197" t="s">
        <v>202</v>
      </c>
      <c r="J61" s="153"/>
    </row>
    <row r="62" spans="1:10" x14ac:dyDescent="0.3">
      <c r="A62" s="125"/>
      <c r="B62" s="126"/>
      <c r="C62" s="127"/>
      <c r="D62" s="130"/>
      <c r="E62" s="57"/>
      <c r="F62" s="57"/>
      <c r="G62" s="57"/>
      <c r="I62" s="154" t="s">
        <v>212</v>
      </c>
      <c r="J62" s="155"/>
    </row>
    <row r="63" spans="1:10" x14ac:dyDescent="0.3">
      <c r="A63" s="125"/>
      <c r="B63" s="22" t="s">
        <v>81</v>
      </c>
      <c r="C63" s="129" t="s">
        <v>82</v>
      </c>
      <c r="D63" s="57">
        <f t="shared" ref="D63:D69" si="8">SUM(E63:G63)</f>
        <v>977.91</v>
      </c>
      <c r="E63" s="156">
        <v>977.91</v>
      </c>
      <c r="F63" s="57"/>
      <c r="G63" s="57"/>
      <c r="I63" s="154" t="s">
        <v>203</v>
      </c>
      <c r="J63" s="157">
        <v>1603.02</v>
      </c>
    </row>
    <row r="64" spans="1:10" x14ac:dyDescent="0.3">
      <c r="A64" s="125"/>
      <c r="B64" s="22" t="s">
        <v>83</v>
      </c>
      <c r="C64" s="129" t="s">
        <v>26</v>
      </c>
      <c r="D64" s="57">
        <f t="shared" si="8"/>
        <v>0</v>
      </c>
      <c r="E64" s="57"/>
      <c r="F64" s="57"/>
      <c r="G64" s="57"/>
      <c r="I64" s="154" t="s">
        <v>204</v>
      </c>
      <c r="J64" s="157">
        <v>694.37</v>
      </c>
    </row>
    <row r="65" spans="1:11" x14ac:dyDescent="0.3">
      <c r="A65" s="125"/>
      <c r="B65" s="22" t="s">
        <v>84</v>
      </c>
      <c r="C65" s="129" t="s">
        <v>85</v>
      </c>
      <c r="D65" s="57">
        <f t="shared" si="8"/>
        <v>0</v>
      </c>
      <c r="E65" s="156"/>
      <c r="F65" s="57"/>
      <c r="G65" s="57"/>
      <c r="I65" s="154" t="s">
        <v>205</v>
      </c>
      <c r="J65" s="158">
        <v>48.21</v>
      </c>
      <c r="K65" s="159"/>
    </row>
    <row r="66" spans="1:11" x14ac:dyDescent="0.3">
      <c r="A66" s="125"/>
      <c r="B66" s="22" t="s">
        <v>86</v>
      </c>
      <c r="C66" s="129" t="s">
        <v>87</v>
      </c>
      <c r="D66" s="57">
        <f t="shared" si="8"/>
        <v>4891.9600000000009</v>
      </c>
      <c r="E66" s="156">
        <f>J72</f>
        <v>1213.7199999999998</v>
      </c>
      <c r="F66" s="57">
        <f>1399.95+625.43+522.2+1064.89+7.26+58.51</f>
        <v>3678.2400000000007</v>
      </c>
      <c r="G66" s="57"/>
      <c r="I66" s="154" t="s">
        <v>213</v>
      </c>
      <c r="J66" s="157">
        <v>634.14</v>
      </c>
    </row>
    <row r="67" spans="1:11" x14ac:dyDescent="0.3">
      <c r="A67" s="125"/>
      <c r="B67" s="22" t="s">
        <v>88</v>
      </c>
      <c r="C67" s="129" t="s">
        <v>89</v>
      </c>
      <c r="D67" s="57">
        <f t="shared" si="8"/>
        <v>0</v>
      </c>
      <c r="E67" s="156"/>
      <c r="F67" s="57"/>
      <c r="G67" s="57"/>
      <c r="I67" s="154" t="s">
        <v>207</v>
      </c>
      <c r="J67" s="158">
        <v>1114.95</v>
      </c>
    </row>
    <row r="68" spans="1:11" x14ac:dyDescent="0.3">
      <c r="A68" s="125"/>
      <c r="B68" s="22" t="s">
        <v>90</v>
      </c>
      <c r="C68" s="129" t="s">
        <v>91</v>
      </c>
      <c r="D68" s="57">
        <f t="shared" si="8"/>
        <v>0</v>
      </c>
      <c r="E68" s="57"/>
      <c r="F68" s="57"/>
      <c r="G68" s="57"/>
      <c r="I68" s="154" t="s">
        <v>208</v>
      </c>
      <c r="J68" s="158">
        <v>6.18</v>
      </c>
    </row>
    <row r="69" spans="1:11" x14ac:dyDescent="0.3">
      <c r="A69" s="125"/>
      <c r="B69" s="126" t="s">
        <v>92</v>
      </c>
      <c r="C69" s="127" t="s">
        <v>93</v>
      </c>
      <c r="D69" s="57">
        <f t="shared" si="8"/>
        <v>0</v>
      </c>
      <c r="E69" s="57"/>
      <c r="F69" s="57"/>
      <c r="G69" s="57"/>
      <c r="I69" s="154" t="s">
        <v>209</v>
      </c>
      <c r="J69" s="158">
        <v>21.49</v>
      </c>
    </row>
    <row r="70" spans="1:11" x14ac:dyDescent="0.3">
      <c r="A70" s="125"/>
      <c r="B70" s="126"/>
      <c r="C70" s="127"/>
      <c r="D70" s="128"/>
      <c r="E70" s="130"/>
      <c r="F70" s="130"/>
      <c r="G70" s="130"/>
      <c r="I70" s="154" t="s">
        <v>210</v>
      </c>
      <c r="J70" s="157">
        <f>-1433-1233</f>
        <v>-2666</v>
      </c>
    </row>
    <row r="71" spans="1:11" x14ac:dyDescent="0.3">
      <c r="A71" s="131" t="s">
        <v>94</v>
      </c>
      <c r="B71" s="132"/>
      <c r="C71" s="123"/>
      <c r="D71" s="124">
        <f>SUM(D72:D90)</f>
        <v>4500</v>
      </c>
      <c r="E71" s="124">
        <f t="shared" ref="E71:G71" si="9">SUM(E72:E90)</f>
        <v>4500</v>
      </c>
      <c r="F71" s="124">
        <f t="shared" si="9"/>
        <v>0</v>
      </c>
      <c r="G71" s="124">
        <f t="shared" si="9"/>
        <v>0</v>
      </c>
      <c r="I71" s="154" t="s">
        <v>211</v>
      </c>
      <c r="J71" s="160">
        <v>-242.64</v>
      </c>
    </row>
    <row r="72" spans="1:11" x14ac:dyDescent="0.3">
      <c r="A72" s="125"/>
      <c r="B72" s="126"/>
      <c r="C72" s="127"/>
      <c r="D72" s="128"/>
      <c r="E72" s="57"/>
      <c r="F72" s="57"/>
      <c r="G72" s="57"/>
      <c r="I72" s="161" t="s">
        <v>185</v>
      </c>
      <c r="J72" s="162">
        <f>SUM(J63:J71)</f>
        <v>1213.7199999999998</v>
      </c>
    </row>
    <row r="73" spans="1:11" x14ac:dyDescent="0.3">
      <c r="A73" s="125"/>
      <c r="B73" s="146"/>
      <c r="C73" s="129" t="s">
        <v>95</v>
      </c>
      <c r="D73" s="57">
        <f t="shared" ref="D73:D77" si="10">SUM(E73:G73)</f>
        <v>4500</v>
      </c>
      <c r="E73" s="57">
        <v>4500</v>
      </c>
      <c r="F73" s="57"/>
      <c r="G73" s="57"/>
    </row>
    <row r="74" spans="1:11" x14ac:dyDescent="0.3">
      <c r="A74" s="125"/>
      <c r="B74" s="163"/>
      <c r="C74" s="129" t="s">
        <v>96</v>
      </c>
      <c r="D74" s="57">
        <f t="shared" si="10"/>
        <v>0</v>
      </c>
      <c r="E74" s="57"/>
      <c r="F74" s="57"/>
      <c r="G74" s="57"/>
    </row>
    <row r="75" spans="1:11" x14ac:dyDescent="0.3">
      <c r="A75" s="125"/>
      <c r="B75" s="164" t="s">
        <v>97</v>
      </c>
      <c r="C75" s="129" t="s">
        <v>98</v>
      </c>
      <c r="D75" s="57">
        <f t="shared" si="10"/>
        <v>0</v>
      </c>
      <c r="E75" s="57"/>
      <c r="F75" s="57"/>
      <c r="G75" s="57"/>
    </row>
    <row r="76" spans="1:11" x14ac:dyDescent="0.3">
      <c r="A76" s="125"/>
      <c r="B76" s="163"/>
      <c r="C76" s="151" t="s">
        <v>99</v>
      </c>
      <c r="D76" s="57">
        <f t="shared" si="10"/>
        <v>0</v>
      </c>
      <c r="E76" s="57"/>
      <c r="F76" s="57"/>
      <c r="G76" s="57"/>
    </row>
    <row r="77" spans="1:11" x14ac:dyDescent="0.3">
      <c r="A77" s="125"/>
      <c r="B77" s="137"/>
      <c r="C77" s="129" t="s">
        <v>100</v>
      </c>
      <c r="D77" s="57">
        <f t="shared" si="10"/>
        <v>0</v>
      </c>
      <c r="E77" s="57"/>
      <c r="F77" s="57"/>
      <c r="G77" s="57"/>
    </row>
    <row r="78" spans="1:11" x14ac:dyDescent="0.3">
      <c r="A78" s="125"/>
      <c r="B78" s="126"/>
      <c r="C78" s="129"/>
      <c r="D78" s="165"/>
      <c r="E78" s="57"/>
      <c r="F78" s="57"/>
      <c r="G78" s="57"/>
    </row>
    <row r="79" spans="1:11" x14ac:dyDescent="0.3">
      <c r="A79" s="125"/>
      <c r="B79" s="146" t="s">
        <v>101</v>
      </c>
      <c r="C79" s="129" t="s">
        <v>102</v>
      </c>
      <c r="D79" s="52">
        <f>(E79+F79+G79)</f>
        <v>0</v>
      </c>
      <c r="E79" s="57"/>
      <c r="F79" s="57"/>
      <c r="G79" s="57"/>
    </row>
    <row r="80" spans="1:11" x14ac:dyDescent="0.3">
      <c r="A80" s="125"/>
      <c r="B80" s="163" t="s">
        <v>103</v>
      </c>
      <c r="C80" s="129" t="s">
        <v>104</v>
      </c>
      <c r="D80" s="52">
        <f t="shared" ref="D80:D81" si="11">(E80+F80+G80)</f>
        <v>0</v>
      </c>
      <c r="E80" s="57"/>
      <c r="F80" s="57"/>
      <c r="G80" s="57"/>
    </row>
    <row r="81" spans="1:7" x14ac:dyDescent="0.3">
      <c r="A81" s="125"/>
      <c r="B81" s="163" t="s">
        <v>105</v>
      </c>
      <c r="C81" s="129" t="s">
        <v>106</v>
      </c>
      <c r="D81" s="52">
        <f t="shared" si="11"/>
        <v>0</v>
      </c>
      <c r="E81" s="57"/>
      <c r="F81" s="57"/>
      <c r="G81" s="57"/>
    </row>
    <row r="82" spans="1:7" x14ac:dyDescent="0.3">
      <c r="A82" s="125"/>
      <c r="B82" s="55"/>
      <c r="C82" s="129"/>
      <c r="D82" s="165"/>
      <c r="E82" s="57"/>
      <c r="F82" s="57"/>
      <c r="G82" s="57"/>
    </row>
    <row r="83" spans="1:7" x14ac:dyDescent="0.3">
      <c r="A83" s="125"/>
      <c r="B83" s="148" t="s">
        <v>107</v>
      </c>
      <c r="C83" s="129" t="s">
        <v>108</v>
      </c>
      <c r="D83" s="52">
        <f>(E83+F83+G83)</f>
        <v>0</v>
      </c>
      <c r="E83" s="52"/>
      <c r="F83" s="52"/>
      <c r="G83" s="52"/>
    </row>
    <row r="84" spans="1:7" x14ac:dyDescent="0.3">
      <c r="A84" s="125"/>
      <c r="B84" s="22" t="s">
        <v>109</v>
      </c>
      <c r="C84" s="129" t="s">
        <v>110</v>
      </c>
      <c r="D84" s="52">
        <f t="shared" ref="D84:D85" si="12">(E84+F84+G84)</f>
        <v>0</v>
      </c>
      <c r="E84" s="52"/>
      <c r="F84" s="52"/>
      <c r="G84" s="52"/>
    </row>
    <row r="85" spans="1:7" x14ac:dyDescent="0.3">
      <c r="A85" s="125"/>
      <c r="B85" s="22" t="s">
        <v>111</v>
      </c>
      <c r="C85" s="129" t="s">
        <v>112</v>
      </c>
      <c r="D85" s="52">
        <f t="shared" si="12"/>
        <v>0</v>
      </c>
      <c r="E85" s="52"/>
      <c r="F85" s="52"/>
      <c r="G85" s="52"/>
    </row>
    <row r="86" spans="1:7" x14ac:dyDescent="0.3">
      <c r="A86" s="125"/>
      <c r="B86" s="22" t="s">
        <v>113</v>
      </c>
      <c r="C86" s="129" t="s">
        <v>114</v>
      </c>
      <c r="D86" s="57">
        <f t="shared" ref="D86:D89" si="13">SUM(E86:G86)</f>
        <v>0</v>
      </c>
      <c r="E86" s="57"/>
      <c r="F86" s="57"/>
      <c r="G86" s="57"/>
    </row>
    <row r="87" spans="1:7" x14ac:dyDescent="0.3">
      <c r="A87" s="125"/>
      <c r="B87" s="22" t="s">
        <v>115</v>
      </c>
      <c r="C87" s="129" t="s">
        <v>116</v>
      </c>
      <c r="D87" s="57">
        <f t="shared" si="13"/>
        <v>0</v>
      </c>
      <c r="E87" s="57"/>
      <c r="F87" s="57"/>
      <c r="G87" s="57"/>
    </row>
    <row r="88" spans="1:7" x14ac:dyDescent="0.3">
      <c r="A88" s="125"/>
      <c r="B88" s="22" t="s">
        <v>117</v>
      </c>
      <c r="C88" s="129" t="s">
        <v>118</v>
      </c>
      <c r="D88" s="57">
        <f t="shared" si="13"/>
        <v>0</v>
      </c>
      <c r="E88" s="57"/>
      <c r="F88" s="57"/>
      <c r="G88" s="57"/>
    </row>
    <row r="89" spans="1:7" x14ac:dyDescent="0.3">
      <c r="A89" s="125"/>
      <c r="B89" s="22" t="s">
        <v>119</v>
      </c>
      <c r="C89" s="129" t="s">
        <v>120</v>
      </c>
      <c r="D89" s="57">
        <f t="shared" si="13"/>
        <v>0</v>
      </c>
      <c r="E89" s="57"/>
      <c r="F89" s="57"/>
      <c r="G89" s="57"/>
    </row>
    <row r="90" spans="1:7" x14ac:dyDescent="0.3">
      <c r="A90" s="125"/>
      <c r="B90" s="126"/>
      <c r="C90" s="127"/>
      <c r="D90" s="57"/>
      <c r="E90" s="57"/>
      <c r="F90" s="57"/>
      <c r="G90" s="57"/>
    </row>
    <row r="91" spans="1:7" x14ac:dyDescent="0.3">
      <c r="A91" s="166" t="s">
        <v>121</v>
      </c>
      <c r="B91" s="132"/>
      <c r="C91" s="123"/>
      <c r="D91" s="124">
        <f>SUM(D92:D97)</f>
        <v>321.58999999999997</v>
      </c>
      <c r="E91" s="124">
        <f t="shared" ref="E91:G91" si="14">SUM(E92:E97)</f>
        <v>321.58999999999997</v>
      </c>
      <c r="F91" s="124">
        <f t="shared" si="14"/>
        <v>0</v>
      </c>
      <c r="G91" s="124">
        <f t="shared" si="14"/>
        <v>0</v>
      </c>
    </row>
    <row r="92" spans="1:7" x14ac:dyDescent="0.3">
      <c r="A92" s="125"/>
      <c r="B92" s="126"/>
      <c r="C92" s="127"/>
      <c r="D92" s="128"/>
      <c r="E92" s="57"/>
      <c r="F92" s="57"/>
      <c r="G92" s="57"/>
    </row>
    <row r="93" spans="1:7" x14ac:dyDescent="0.3">
      <c r="A93" s="125"/>
      <c r="B93" s="55" t="s">
        <v>122</v>
      </c>
      <c r="C93" s="129" t="s">
        <v>123</v>
      </c>
      <c r="D93" s="57">
        <f t="shared" ref="D93:D96" si="15">SUM(E93:G93)</f>
        <v>321.58999999999997</v>
      </c>
      <c r="E93" s="57">
        <v>321.58999999999997</v>
      </c>
      <c r="F93" s="57"/>
      <c r="G93" s="57"/>
    </row>
    <row r="94" spans="1:7" x14ac:dyDescent="0.3">
      <c r="A94" s="125"/>
      <c r="B94" s="22" t="s">
        <v>124</v>
      </c>
      <c r="C94" s="129" t="s">
        <v>125</v>
      </c>
      <c r="D94" s="57">
        <f t="shared" si="15"/>
        <v>0</v>
      </c>
      <c r="E94" s="57"/>
      <c r="F94" s="57"/>
      <c r="G94" s="57"/>
    </row>
    <row r="95" spans="1:7" ht="28.8" x14ac:dyDescent="0.3">
      <c r="A95" s="127"/>
      <c r="B95" s="55" t="s">
        <v>126</v>
      </c>
      <c r="C95" s="151" t="s">
        <v>127</v>
      </c>
      <c r="D95" s="57">
        <f>SUM(E95:G95)</f>
        <v>0</v>
      </c>
      <c r="E95" s="57"/>
      <c r="F95" s="57"/>
      <c r="G95" s="57"/>
    </row>
    <row r="96" spans="1:7" x14ac:dyDescent="0.3">
      <c r="A96" s="125"/>
      <c r="B96" s="55" t="s">
        <v>128</v>
      </c>
      <c r="C96" s="129" t="s">
        <v>129</v>
      </c>
      <c r="D96" s="57">
        <f t="shared" si="15"/>
        <v>0</v>
      </c>
      <c r="E96" s="57"/>
      <c r="F96" s="57"/>
      <c r="G96" s="57"/>
    </row>
    <row r="97" spans="1:7" x14ac:dyDescent="0.3">
      <c r="A97" s="125"/>
      <c r="B97" s="126"/>
      <c r="C97" s="127"/>
      <c r="D97" s="57"/>
      <c r="E97" s="57"/>
      <c r="F97" s="57"/>
      <c r="G97" s="57"/>
    </row>
    <row r="98" spans="1:7" x14ac:dyDescent="0.3">
      <c r="A98" s="166" t="s">
        <v>130</v>
      </c>
      <c r="B98" s="132"/>
      <c r="C98" s="123"/>
      <c r="D98" s="124">
        <f>SUM(D99:D106)</f>
        <v>0</v>
      </c>
      <c r="E98" s="124">
        <f t="shared" ref="E98:G98" si="16">SUM(E99:E106)</f>
        <v>0</v>
      </c>
      <c r="F98" s="124">
        <f t="shared" si="16"/>
        <v>0</v>
      </c>
      <c r="G98" s="124">
        <f t="shared" si="16"/>
        <v>0</v>
      </c>
    </row>
    <row r="99" spans="1:7" x14ac:dyDescent="0.3">
      <c r="A99" s="167"/>
      <c r="B99" s="126"/>
      <c r="C99" s="127"/>
      <c r="D99" s="168"/>
      <c r="E99" s="168"/>
      <c r="F99" s="168"/>
      <c r="G99" s="168"/>
    </row>
    <row r="100" spans="1:7" x14ac:dyDescent="0.3">
      <c r="A100" s="125"/>
      <c r="B100" s="22" t="s">
        <v>131</v>
      </c>
      <c r="C100" s="129" t="s">
        <v>132</v>
      </c>
      <c r="D100" s="57">
        <f t="shared" ref="D100:D105" si="17">SUM(E100:G100)</f>
        <v>0</v>
      </c>
      <c r="E100" s="57"/>
      <c r="F100" s="57"/>
      <c r="G100" s="57"/>
    </row>
    <row r="101" spans="1:7" x14ac:dyDescent="0.3">
      <c r="A101" s="125"/>
      <c r="B101" s="22" t="s">
        <v>133</v>
      </c>
      <c r="C101" s="129" t="s">
        <v>134</v>
      </c>
      <c r="D101" s="57">
        <f t="shared" si="17"/>
        <v>0</v>
      </c>
      <c r="E101" s="57"/>
      <c r="F101" s="57"/>
      <c r="G101" s="57"/>
    </row>
    <row r="102" spans="1:7" x14ac:dyDescent="0.3">
      <c r="A102" s="125"/>
      <c r="B102" s="22" t="s">
        <v>135</v>
      </c>
      <c r="C102" s="129" t="s">
        <v>136</v>
      </c>
      <c r="D102" s="57">
        <f t="shared" si="17"/>
        <v>0</v>
      </c>
      <c r="E102" s="57"/>
      <c r="F102" s="57"/>
      <c r="G102" s="57"/>
    </row>
    <row r="103" spans="1:7" x14ac:dyDescent="0.3">
      <c r="A103" s="125"/>
      <c r="B103" s="55" t="s">
        <v>137</v>
      </c>
      <c r="C103" s="129" t="s">
        <v>138</v>
      </c>
      <c r="D103" s="57">
        <f t="shared" si="17"/>
        <v>0</v>
      </c>
      <c r="E103" s="57"/>
      <c r="F103" s="57"/>
      <c r="G103" s="57"/>
    </row>
    <row r="104" spans="1:7" x14ac:dyDescent="0.3">
      <c r="A104" s="125"/>
      <c r="B104" s="22" t="s">
        <v>139</v>
      </c>
      <c r="C104" s="151" t="s">
        <v>140</v>
      </c>
      <c r="D104" s="57">
        <f t="shared" si="17"/>
        <v>0</v>
      </c>
      <c r="E104" s="57"/>
      <c r="F104" s="57"/>
      <c r="G104" s="57"/>
    </row>
    <row r="105" spans="1:7" x14ac:dyDescent="0.3">
      <c r="A105" s="125"/>
      <c r="B105" s="22" t="s">
        <v>141</v>
      </c>
      <c r="C105" s="151" t="s">
        <v>142</v>
      </c>
      <c r="D105" s="57">
        <f t="shared" si="17"/>
        <v>0</v>
      </c>
      <c r="E105" s="57"/>
      <c r="F105" s="57"/>
      <c r="G105" s="57"/>
    </row>
    <row r="106" spans="1:7" x14ac:dyDescent="0.3">
      <c r="A106" s="125"/>
      <c r="B106" s="126"/>
      <c r="C106" s="169"/>
      <c r="D106" s="52"/>
      <c r="E106" s="52"/>
      <c r="F106" s="52"/>
      <c r="G106" s="52"/>
    </row>
    <row r="107" spans="1:7" x14ac:dyDescent="0.3">
      <c r="A107" s="166" t="s">
        <v>143</v>
      </c>
      <c r="B107" s="132"/>
      <c r="C107" s="123"/>
      <c r="D107" s="124">
        <f>SUM(D108:D131)</f>
        <v>0</v>
      </c>
      <c r="E107" s="124">
        <f t="shared" ref="E107:G107" si="18">SUM(E108:E131)</f>
        <v>0</v>
      </c>
      <c r="F107" s="124">
        <f t="shared" si="18"/>
        <v>0</v>
      </c>
      <c r="G107" s="124">
        <f t="shared" si="18"/>
        <v>0</v>
      </c>
    </row>
    <row r="108" spans="1:7" x14ac:dyDescent="0.3">
      <c r="A108" s="125"/>
      <c r="B108" s="126"/>
      <c r="C108" s="127"/>
      <c r="D108" s="61"/>
      <c r="E108" s="57"/>
      <c r="F108" s="57"/>
      <c r="G108" s="57"/>
    </row>
    <row r="109" spans="1:7" x14ac:dyDescent="0.3">
      <c r="A109" s="125"/>
      <c r="B109" s="144"/>
      <c r="C109" s="151" t="s">
        <v>144</v>
      </c>
      <c r="D109" s="57">
        <f>SUM(E109:G109)</f>
        <v>0</v>
      </c>
      <c r="E109" s="57"/>
      <c r="F109" s="57"/>
      <c r="G109" s="57"/>
    </row>
    <row r="110" spans="1:7" x14ac:dyDescent="0.3">
      <c r="A110" s="125"/>
      <c r="B110" s="170"/>
      <c r="C110" s="129" t="s">
        <v>145</v>
      </c>
      <c r="D110" s="57">
        <f t="shared" ref="D110:D130" si="19">SUM(E110:G110)</f>
        <v>0</v>
      </c>
      <c r="E110" s="57"/>
      <c r="F110" s="57"/>
      <c r="G110" s="57"/>
    </row>
    <row r="111" spans="1:7" x14ac:dyDescent="0.3">
      <c r="A111" s="125"/>
      <c r="B111" s="163" t="s">
        <v>146</v>
      </c>
      <c r="C111" s="129" t="s">
        <v>147</v>
      </c>
      <c r="D111" s="57">
        <f t="shared" si="19"/>
        <v>0</v>
      </c>
      <c r="E111" s="57"/>
      <c r="F111" s="57"/>
      <c r="G111" s="57"/>
    </row>
    <row r="112" spans="1:7" x14ac:dyDescent="0.3">
      <c r="A112" s="126"/>
      <c r="B112" s="171" t="s">
        <v>148</v>
      </c>
      <c r="C112" s="129" t="s">
        <v>149</v>
      </c>
      <c r="D112" s="57">
        <f t="shared" si="19"/>
        <v>0</v>
      </c>
      <c r="E112" s="57"/>
      <c r="F112" s="57"/>
      <c r="G112" s="57"/>
    </row>
    <row r="113" spans="1:7" x14ac:dyDescent="0.3">
      <c r="A113" s="125"/>
      <c r="B113" s="163" t="s">
        <v>150</v>
      </c>
      <c r="C113" s="129" t="s">
        <v>151</v>
      </c>
      <c r="D113" s="57">
        <f t="shared" si="19"/>
        <v>0</v>
      </c>
      <c r="E113" s="57"/>
      <c r="F113" s="57"/>
      <c r="G113" s="57"/>
    </row>
    <row r="114" spans="1:7" x14ac:dyDescent="0.3">
      <c r="A114" s="125"/>
      <c r="B114" s="163"/>
      <c r="C114" s="129" t="s">
        <v>152</v>
      </c>
      <c r="D114" s="57">
        <f t="shared" si="19"/>
        <v>0</v>
      </c>
      <c r="E114" s="64"/>
      <c r="F114" s="64"/>
      <c r="G114" s="64"/>
    </row>
    <row r="115" spans="1:7" x14ac:dyDescent="0.3">
      <c r="A115" s="125"/>
      <c r="B115" s="163"/>
      <c r="C115" s="129" t="s">
        <v>153</v>
      </c>
      <c r="D115" s="57">
        <f t="shared" si="19"/>
        <v>0</v>
      </c>
      <c r="E115" s="57"/>
      <c r="F115" s="57"/>
      <c r="G115" s="57"/>
    </row>
    <row r="116" spans="1:7" x14ac:dyDescent="0.3">
      <c r="A116" s="125"/>
      <c r="B116" s="163"/>
      <c r="C116" s="129"/>
      <c r="D116" s="65"/>
      <c r="E116" s="57"/>
      <c r="F116" s="57"/>
      <c r="G116" s="57"/>
    </row>
    <row r="117" spans="1:7" x14ac:dyDescent="0.3">
      <c r="A117" s="125"/>
      <c r="B117" s="163" t="s">
        <v>154</v>
      </c>
      <c r="C117" s="172" t="s">
        <v>155</v>
      </c>
      <c r="D117" s="57">
        <f t="shared" si="19"/>
        <v>0</v>
      </c>
      <c r="E117" s="57"/>
      <c r="F117" s="57"/>
      <c r="G117" s="57"/>
    </row>
    <row r="118" spans="1:7" x14ac:dyDescent="0.3">
      <c r="A118" s="125"/>
      <c r="B118" s="126"/>
      <c r="C118" s="172"/>
      <c r="D118" s="57"/>
      <c r="E118" s="57"/>
      <c r="F118" s="57"/>
      <c r="G118" s="57"/>
    </row>
    <row r="119" spans="1:7" x14ac:dyDescent="0.3">
      <c r="A119" s="125"/>
      <c r="B119" s="126" t="s">
        <v>156</v>
      </c>
      <c r="C119" s="172" t="s">
        <v>157</v>
      </c>
      <c r="D119" s="57">
        <f t="shared" si="19"/>
        <v>0</v>
      </c>
      <c r="E119" s="57"/>
      <c r="F119" s="57"/>
      <c r="G119" s="57"/>
    </row>
    <row r="120" spans="1:7" x14ac:dyDescent="0.3">
      <c r="A120" s="125"/>
      <c r="B120" s="126" t="s">
        <v>158</v>
      </c>
      <c r="C120" s="173" t="s">
        <v>159</v>
      </c>
      <c r="D120" s="57">
        <f t="shared" si="19"/>
        <v>0</v>
      </c>
      <c r="E120" s="57"/>
      <c r="F120" s="57"/>
      <c r="G120" s="57"/>
    </row>
    <row r="121" spans="1:7" x14ac:dyDescent="0.3">
      <c r="A121" s="125"/>
      <c r="B121" s="137"/>
      <c r="C121" s="174" t="s">
        <v>160</v>
      </c>
      <c r="D121" s="57">
        <f t="shared" si="19"/>
        <v>0</v>
      </c>
      <c r="E121" s="57"/>
      <c r="F121" s="57"/>
      <c r="G121" s="57"/>
    </row>
    <row r="122" spans="1:7" x14ac:dyDescent="0.3">
      <c r="A122" s="125"/>
      <c r="B122" s="126"/>
      <c r="C122" s="174"/>
      <c r="D122" s="130"/>
      <c r="E122" s="57"/>
      <c r="F122" s="57"/>
      <c r="G122" s="57"/>
    </row>
    <row r="123" spans="1:7" x14ac:dyDescent="0.3">
      <c r="A123" s="125"/>
      <c r="B123" s="126" t="s">
        <v>161</v>
      </c>
      <c r="C123" s="173" t="s">
        <v>162</v>
      </c>
      <c r="D123" s="57">
        <f t="shared" si="19"/>
        <v>0</v>
      </c>
      <c r="E123" s="57"/>
      <c r="F123" s="57"/>
      <c r="G123" s="57"/>
    </row>
    <row r="124" spans="1:7" x14ac:dyDescent="0.3">
      <c r="A124" s="125"/>
      <c r="B124" s="22" t="s">
        <v>163</v>
      </c>
      <c r="C124" s="151" t="s">
        <v>164</v>
      </c>
      <c r="D124" s="57">
        <f t="shared" si="19"/>
        <v>0</v>
      </c>
      <c r="E124" s="57"/>
      <c r="F124" s="57"/>
      <c r="G124" s="57"/>
    </row>
    <row r="125" spans="1:7" x14ac:dyDescent="0.3">
      <c r="A125" s="125"/>
      <c r="B125" s="22" t="s">
        <v>165</v>
      </c>
      <c r="C125" s="151" t="s">
        <v>166</v>
      </c>
      <c r="D125" s="57">
        <f t="shared" si="19"/>
        <v>0</v>
      </c>
      <c r="E125" s="57"/>
      <c r="F125" s="57"/>
      <c r="G125" s="57"/>
    </row>
    <row r="126" spans="1:7" x14ac:dyDescent="0.3">
      <c r="A126" s="125"/>
      <c r="B126" s="22" t="s">
        <v>167</v>
      </c>
      <c r="C126" s="151" t="s">
        <v>168</v>
      </c>
      <c r="D126" s="57">
        <f t="shared" si="19"/>
        <v>0</v>
      </c>
      <c r="E126" s="57"/>
      <c r="F126" s="57"/>
      <c r="G126" s="57"/>
    </row>
    <row r="127" spans="1:7" x14ac:dyDescent="0.3">
      <c r="A127" s="125"/>
      <c r="B127" s="22" t="s">
        <v>169</v>
      </c>
      <c r="C127" s="151" t="s">
        <v>170</v>
      </c>
      <c r="D127" s="57">
        <f t="shared" si="19"/>
        <v>0</v>
      </c>
      <c r="E127" s="57"/>
      <c r="F127" s="57"/>
      <c r="G127" s="57"/>
    </row>
    <row r="128" spans="1:7" x14ac:dyDescent="0.3">
      <c r="A128" s="125"/>
      <c r="B128" s="126"/>
      <c r="C128" s="173"/>
      <c r="D128" s="57"/>
      <c r="E128" s="57"/>
      <c r="F128" s="57"/>
      <c r="G128" s="57"/>
    </row>
    <row r="129" spans="1:7" x14ac:dyDescent="0.3">
      <c r="A129" s="125"/>
      <c r="B129" s="126" t="s">
        <v>171</v>
      </c>
      <c r="C129" s="173" t="s">
        <v>172</v>
      </c>
      <c r="D129" s="57">
        <f t="shared" si="19"/>
        <v>0</v>
      </c>
      <c r="E129" s="57"/>
      <c r="F129" s="57"/>
      <c r="G129" s="57"/>
    </row>
    <row r="130" spans="1:7" x14ac:dyDescent="0.3">
      <c r="A130" s="125"/>
      <c r="C130" s="173" t="s">
        <v>173</v>
      </c>
      <c r="D130" s="57">
        <f t="shared" si="19"/>
        <v>0</v>
      </c>
      <c r="E130" s="57"/>
      <c r="F130" s="57"/>
      <c r="G130" s="57"/>
    </row>
    <row r="131" spans="1:7" x14ac:dyDescent="0.3">
      <c r="A131" s="125"/>
      <c r="B131" s="175"/>
      <c r="C131" s="176"/>
      <c r="D131" s="61"/>
      <c r="E131" s="57"/>
      <c r="F131" s="57"/>
      <c r="G131" s="57"/>
    </row>
    <row r="132" spans="1:7" x14ac:dyDescent="0.3">
      <c r="A132" s="166" t="s">
        <v>174</v>
      </c>
      <c r="B132" s="132"/>
      <c r="C132" s="123"/>
      <c r="D132" s="124">
        <f>SUM(D133:D138)</f>
        <v>0</v>
      </c>
      <c r="E132" s="124">
        <f t="shared" ref="E132:G132" si="20">SUM(E133:E138)</f>
        <v>0</v>
      </c>
      <c r="F132" s="124">
        <f t="shared" si="20"/>
        <v>0</v>
      </c>
      <c r="G132" s="124">
        <f t="shared" si="20"/>
        <v>0</v>
      </c>
    </row>
    <row r="133" spans="1:7" x14ac:dyDescent="0.3">
      <c r="A133" s="125"/>
      <c r="B133" s="126"/>
      <c r="C133" s="127"/>
      <c r="D133" s="128"/>
      <c r="E133" s="57"/>
      <c r="F133" s="57"/>
      <c r="G133" s="57"/>
    </row>
    <row r="134" spans="1:7" x14ac:dyDescent="0.3">
      <c r="A134" s="125"/>
      <c r="B134" s="22" t="s">
        <v>175</v>
      </c>
      <c r="C134" s="129" t="s">
        <v>176</v>
      </c>
      <c r="D134" s="57">
        <f t="shared" ref="D134:D137" si="21">SUM(E134:G134)</f>
        <v>0</v>
      </c>
      <c r="E134" s="57"/>
      <c r="F134" s="57"/>
      <c r="G134" s="57"/>
    </row>
    <row r="135" spans="1:7" x14ac:dyDescent="0.3">
      <c r="A135" s="125"/>
      <c r="B135" s="22" t="s">
        <v>177</v>
      </c>
      <c r="C135" s="129" t="s">
        <v>178</v>
      </c>
      <c r="D135" s="57">
        <f t="shared" si="21"/>
        <v>0</v>
      </c>
      <c r="E135" s="57"/>
      <c r="F135" s="57"/>
      <c r="G135" s="57"/>
    </row>
    <row r="136" spans="1:7" ht="28.8" x14ac:dyDescent="0.3">
      <c r="A136" s="125"/>
      <c r="B136" s="22" t="s">
        <v>179</v>
      </c>
      <c r="C136" s="129" t="s">
        <v>180</v>
      </c>
      <c r="D136" s="57">
        <f t="shared" si="21"/>
        <v>0</v>
      </c>
      <c r="E136" s="57"/>
      <c r="F136" s="57"/>
      <c r="G136" s="57"/>
    </row>
    <row r="137" spans="1:7" x14ac:dyDescent="0.3">
      <c r="A137" s="125"/>
      <c r="B137" s="22" t="s">
        <v>181</v>
      </c>
      <c r="C137" s="129" t="s">
        <v>182</v>
      </c>
      <c r="D137" s="57">
        <f t="shared" si="21"/>
        <v>0</v>
      </c>
      <c r="E137" s="57"/>
      <c r="F137" s="57"/>
      <c r="G137" s="57"/>
    </row>
    <row r="138" spans="1:7" ht="15" thickBot="1" x14ac:dyDescent="0.35">
      <c r="A138" s="125"/>
      <c r="B138" s="126"/>
      <c r="C138" s="127"/>
      <c r="D138" s="128"/>
      <c r="E138" s="57"/>
      <c r="F138" s="57"/>
      <c r="G138" s="57"/>
    </row>
    <row r="139" spans="1:7" ht="15" thickBot="1" x14ac:dyDescent="0.35">
      <c r="A139" s="177" t="s">
        <v>183</v>
      </c>
      <c r="B139" s="178"/>
      <c r="C139" s="179"/>
      <c r="D139" s="180">
        <f>D132+D107+D98+D91+D71+D61+D49+D19+D7</f>
        <v>48942.41</v>
      </c>
      <c r="E139" s="180">
        <f t="shared" ref="E139:G139" si="22">E132+E107+E98+E91+E71+E61+E49+E19+E7</f>
        <v>38349.370000000003</v>
      </c>
      <c r="F139" s="180">
        <f t="shared" si="22"/>
        <v>10593.04</v>
      </c>
      <c r="G139" s="180">
        <f t="shared" si="22"/>
        <v>0</v>
      </c>
    </row>
    <row r="140" spans="1:7" x14ac:dyDescent="0.3">
      <c r="A140" s="181"/>
      <c r="B140" s="106"/>
      <c r="C140" s="182"/>
      <c r="D140" s="183"/>
      <c r="E140" s="108"/>
      <c r="F140" s="108"/>
      <c r="G140" s="108"/>
    </row>
    <row r="141" spans="1:7" x14ac:dyDescent="0.3">
      <c r="A141" s="181"/>
      <c r="B141" s="106"/>
      <c r="C141" s="182"/>
      <c r="D141" s="183"/>
      <c r="E141" s="108"/>
      <c r="F141" s="108"/>
      <c r="G141" s="108"/>
    </row>
    <row r="142" spans="1:7" x14ac:dyDescent="0.3">
      <c r="A142" s="181"/>
      <c r="B142" s="106"/>
      <c r="C142" s="116" t="s">
        <v>184</v>
      </c>
      <c r="D142" s="183"/>
      <c r="E142" s="184"/>
      <c r="F142" s="108"/>
      <c r="G142" s="108"/>
    </row>
    <row r="143" spans="1:7" x14ac:dyDescent="0.3">
      <c r="A143" s="181"/>
      <c r="B143" s="106"/>
      <c r="C143" s="116" t="s">
        <v>198</v>
      </c>
      <c r="D143" s="183"/>
      <c r="E143" s="184"/>
      <c r="F143" s="108"/>
      <c r="G143" s="108"/>
    </row>
    <row r="144" spans="1:7" x14ac:dyDescent="0.3">
      <c r="A144" s="181"/>
      <c r="B144" s="106"/>
      <c r="C144" s="116"/>
      <c r="D144" s="185">
        <f>SUM(E144:G144)</f>
        <v>0</v>
      </c>
      <c r="E144" s="186"/>
      <c r="F144" s="186"/>
      <c r="G144" s="186"/>
    </row>
    <row r="145" spans="1:10" x14ac:dyDescent="0.3">
      <c r="A145" s="181"/>
      <c r="B145" s="106"/>
      <c r="C145" s="187" t="s">
        <v>185</v>
      </c>
      <c r="D145" s="107">
        <f>SUM(E145:G145)</f>
        <v>0</v>
      </c>
      <c r="E145" s="116">
        <f>SUM(E141:E144)</f>
        <v>0</v>
      </c>
      <c r="F145" s="116">
        <f t="shared" ref="F145:G145" si="23">SUM(F141:F144)</f>
        <v>0</v>
      </c>
      <c r="G145" s="116">
        <f t="shared" si="23"/>
        <v>0</v>
      </c>
    </row>
    <row r="146" spans="1:10" x14ac:dyDescent="0.3">
      <c r="A146" s="106"/>
      <c r="B146" s="106"/>
      <c r="C146" s="116" t="s">
        <v>214</v>
      </c>
      <c r="D146" s="107">
        <f>SUM(E146:G146)</f>
        <v>0</v>
      </c>
      <c r="E146" s="116">
        <f>SUM(E145*E139/$G$3)</f>
        <v>0</v>
      </c>
      <c r="F146" s="116">
        <f>SUM(F145*F139/$G$3)</f>
        <v>0</v>
      </c>
      <c r="G146" s="116">
        <f t="shared" ref="G146" si="24">SUM(G145*G139/$G$3)</f>
        <v>0</v>
      </c>
    </row>
    <row r="147" spans="1:10" x14ac:dyDescent="0.3">
      <c r="A147" s="106"/>
      <c r="B147" s="106"/>
      <c r="C147" s="116" t="s">
        <v>187</v>
      </c>
      <c r="D147" s="107">
        <f>SUM(E147:G147)</f>
        <v>48942.41</v>
      </c>
      <c r="E147" s="116">
        <f>SUM(E139-E146)</f>
        <v>38349.370000000003</v>
      </c>
      <c r="F147" s="116">
        <f t="shared" ref="F147:G147" si="25">SUM(F139-F146)</f>
        <v>10593.04</v>
      </c>
      <c r="G147" s="116">
        <f t="shared" si="25"/>
        <v>0</v>
      </c>
    </row>
    <row r="148" spans="1:10" x14ac:dyDescent="0.3">
      <c r="A148" s="106"/>
      <c r="B148" s="106"/>
      <c r="C148" s="198" t="s">
        <v>199</v>
      </c>
      <c r="D148" s="188">
        <f>SUM(E148:G148)</f>
        <v>14682.723</v>
      </c>
      <c r="E148" s="189">
        <f>E147*0.3</f>
        <v>11504.811</v>
      </c>
      <c r="F148" s="189">
        <f>F147*0.3</f>
        <v>3177.9120000000003</v>
      </c>
      <c r="G148" s="189">
        <f>G147*0.3</f>
        <v>0</v>
      </c>
    </row>
    <row r="149" spans="1:10" x14ac:dyDescent="0.3">
      <c r="A149" s="108"/>
      <c r="B149" s="108"/>
      <c r="C149" s="108"/>
      <c r="D149" s="183"/>
      <c r="E149" s="108"/>
      <c r="F149" s="108"/>
      <c r="G149" s="108"/>
    </row>
    <row r="150" spans="1:10" x14ac:dyDescent="0.3">
      <c r="A150" s="108"/>
      <c r="B150" s="108"/>
      <c r="C150" s="109" t="s">
        <v>215</v>
      </c>
      <c r="D150" s="199"/>
      <c r="E150" s="116"/>
      <c r="F150" s="200">
        <f>+F139/I150</f>
        <v>0.7227517545068618</v>
      </c>
      <c r="G150" s="200">
        <f>+G137/I150</f>
        <v>0</v>
      </c>
      <c r="I150" s="184">
        <v>14656.54</v>
      </c>
      <c r="J150" s="109" t="s">
        <v>216</v>
      </c>
    </row>
    <row r="151" spans="1:10" x14ac:dyDescent="0.3">
      <c r="A151" s="108"/>
      <c r="B151" s="108"/>
      <c r="C151" s="108"/>
      <c r="D151" s="190"/>
      <c r="E151" s="190"/>
      <c r="F151" s="190"/>
      <c r="G151" s="190"/>
    </row>
    <row r="152" spans="1:10" x14ac:dyDescent="0.3">
      <c r="A152" s="108"/>
      <c r="B152" s="108"/>
      <c r="C152" s="191" t="s">
        <v>188</v>
      </c>
      <c r="D152" s="192" t="s">
        <v>185</v>
      </c>
      <c r="E152" s="192">
        <v>2020</v>
      </c>
      <c r="F152" s="192">
        <v>2021</v>
      </c>
      <c r="G152" s="192"/>
    </row>
    <row r="153" spans="1:10" x14ac:dyDescent="0.3">
      <c r="A153" s="108"/>
      <c r="B153" s="108"/>
      <c r="C153" s="108" t="s">
        <v>189</v>
      </c>
      <c r="D153" s="184">
        <f t="shared" ref="D153:D158" si="26">SUM(E153:G153)</f>
        <v>25074.2</v>
      </c>
      <c r="E153" s="184">
        <f>SUM(E7+E63)</f>
        <v>25074.2</v>
      </c>
      <c r="F153" s="184">
        <f t="shared" ref="F153:G153" si="27">SUM(F7+F63)</f>
        <v>0</v>
      </c>
      <c r="G153" s="184">
        <f t="shared" si="27"/>
        <v>0</v>
      </c>
    </row>
    <row r="154" spans="1:10" x14ac:dyDescent="0.3">
      <c r="A154" s="108"/>
      <c r="B154" s="108"/>
      <c r="C154" s="108" t="s">
        <v>190</v>
      </c>
      <c r="D154" s="184">
        <f t="shared" si="26"/>
        <v>0</v>
      </c>
      <c r="E154" s="184">
        <f>E49+E67</f>
        <v>0</v>
      </c>
      <c r="F154" s="184">
        <f t="shared" ref="F154:G154" si="28">F49+F67</f>
        <v>0</v>
      </c>
      <c r="G154" s="184">
        <f t="shared" si="28"/>
        <v>0</v>
      </c>
    </row>
    <row r="155" spans="1:10" x14ac:dyDescent="0.3">
      <c r="A155" s="108"/>
      <c r="B155" s="108"/>
      <c r="C155" s="108" t="s">
        <v>191</v>
      </c>
      <c r="D155" s="184">
        <f t="shared" si="26"/>
        <v>19046.620000000003</v>
      </c>
      <c r="E155" s="184">
        <f>E19+E65+E66</f>
        <v>8453.58</v>
      </c>
      <c r="F155" s="184">
        <f t="shared" ref="F155:G155" si="29">F19+F65+F66</f>
        <v>10593.04</v>
      </c>
      <c r="G155" s="184">
        <f t="shared" si="29"/>
        <v>0</v>
      </c>
    </row>
    <row r="156" spans="1:10" x14ac:dyDescent="0.3">
      <c r="A156" s="108"/>
      <c r="B156" s="108"/>
      <c r="C156" s="108" t="s">
        <v>192</v>
      </c>
      <c r="D156" s="184">
        <f t="shared" si="26"/>
        <v>4500</v>
      </c>
      <c r="E156" s="184">
        <f>E71+E98+E107</f>
        <v>4500</v>
      </c>
      <c r="F156" s="184">
        <f t="shared" ref="F156:G156" si="30">F71+F98+F107</f>
        <v>0</v>
      </c>
      <c r="G156" s="184">
        <f t="shared" si="30"/>
        <v>0</v>
      </c>
    </row>
    <row r="157" spans="1:10" x14ac:dyDescent="0.3">
      <c r="A157" s="108"/>
      <c r="B157" s="108"/>
      <c r="C157" s="108" t="s">
        <v>193</v>
      </c>
      <c r="D157" s="184">
        <f t="shared" si="26"/>
        <v>321.58999999999997</v>
      </c>
      <c r="E157" s="184">
        <f>E91</f>
        <v>321.58999999999997</v>
      </c>
      <c r="F157" s="184">
        <f t="shared" ref="F157:G157" si="31">F91</f>
        <v>0</v>
      </c>
      <c r="G157" s="184">
        <f t="shared" si="31"/>
        <v>0</v>
      </c>
    </row>
    <row r="158" spans="1:10" x14ac:dyDescent="0.3">
      <c r="A158" s="108"/>
      <c r="B158" s="108"/>
      <c r="C158" s="108" t="s">
        <v>194</v>
      </c>
      <c r="D158" s="193">
        <f t="shared" si="26"/>
        <v>0</v>
      </c>
      <c r="E158" s="193">
        <f>-SUM(E146)</f>
        <v>0</v>
      </c>
      <c r="F158" s="193">
        <f t="shared" ref="F158:G158" si="32">-SUM(F146)</f>
        <v>0</v>
      </c>
      <c r="G158" s="193">
        <f t="shared" si="32"/>
        <v>0</v>
      </c>
    </row>
    <row r="159" spans="1:10" x14ac:dyDescent="0.3">
      <c r="A159" s="108"/>
      <c r="B159" s="108"/>
      <c r="C159" s="108" t="s">
        <v>195</v>
      </c>
      <c r="D159" s="184">
        <f>SUM(D153:D158)</f>
        <v>48942.41</v>
      </c>
      <c r="E159" s="184">
        <f>SUM(E153:E158)</f>
        <v>38349.369999999995</v>
      </c>
      <c r="F159" s="184">
        <f>SUM(F153:F158)</f>
        <v>10593.04</v>
      </c>
      <c r="G159" s="184">
        <f>SUM(G153:G158)</f>
        <v>0</v>
      </c>
    </row>
    <row r="160" spans="1:10" x14ac:dyDescent="0.3">
      <c r="A160" s="108"/>
      <c r="B160" s="108"/>
      <c r="C160" s="108"/>
      <c r="D160" s="108"/>
      <c r="E160" s="108"/>
      <c r="F160" s="108"/>
      <c r="G160" s="108"/>
    </row>
    <row r="161" spans="1:7" x14ac:dyDescent="0.3">
      <c r="A161" s="108"/>
      <c r="B161" s="108"/>
      <c r="C161" s="194" t="s">
        <v>217</v>
      </c>
      <c r="D161" s="184">
        <f>SUM(E161:G161)</f>
        <v>14682.722999999998</v>
      </c>
      <c r="E161" s="184">
        <f>SUM(E159*0.3)</f>
        <v>11504.810999999998</v>
      </c>
      <c r="F161" s="184">
        <f t="shared" ref="F161:G161" si="33">SUM(F159*0.3)</f>
        <v>3177.9120000000003</v>
      </c>
      <c r="G161" s="184">
        <f t="shared" si="33"/>
        <v>0</v>
      </c>
    </row>
    <row r="162" spans="1:7" x14ac:dyDescent="0.3">
      <c r="A162" s="108"/>
      <c r="B162" s="108"/>
      <c r="C162" s="194" t="s">
        <v>197</v>
      </c>
      <c r="D162" s="184">
        <f>SUM(D148-D161)</f>
        <v>1.8189894035458565E-12</v>
      </c>
      <c r="E162" s="184">
        <f>SUM(E148-E161)</f>
        <v>1.8189894035458565E-12</v>
      </c>
      <c r="F162" s="184">
        <f t="shared" ref="F162:G162" si="34">SUM(F148-F161)</f>
        <v>0</v>
      </c>
      <c r="G162" s="184">
        <f t="shared" si="34"/>
        <v>0</v>
      </c>
    </row>
    <row r="164" spans="1:7" x14ac:dyDescent="0.3">
      <c r="C164" s="195" t="s">
        <v>200</v>
      </c>
      <c r="D164" s="196">
        <f>80%*G3</f>
        <v>4551680</v>
      </c>
    </row>
  </sheetData>
  <mergeCells count="1">
    <mergeCell ref="A2:G2"/>
  </mergeCells>
  <printOptions horizontalCentered="1"/>
  <pageMargins left="0" right="0" top="0.35433070866141736" bottom="0.35433070866141736" header="0" footer="0"/>
  <pageSetup paperSize="9" fitToHeight="2" orientation="portrait" verticalDpi="36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5BEDC4-D52B-4658-8846-E39B4E61C54F}">
  <sheetPr>
    <pageSetUpPr fitToPage="1"/>
  </sheetPr>
  <dimension ref="A1:K164"/>
  <sheetViews>
    <sheetView workbookViewId="0">
      <selection activeCell="E139" sqref="E139"/>
    </sheetView>
  </sheetViews>
  <sheetFormatPr baseColWidth="10" defaultRowHeight="14.4" x14ac:dyDescent="0.3"/>
  <cols>
    <col min="2" max="2" width="12.44140625" bestFit="1" customWidth="1"/>
    <col min="3" max="3" width="53" bestFit="1" customWidth="1"/>
    <col min="4" max="7" width="11" customWidth="1"/>
  </cols>
  <sheetData>
    <row r="1" spans="1:7" x14ac:dyDescent="0.3">
      <c r="A1" s="1"/>
      <c r="B1" s="1"/>
      <c r="C1" s="1"/>
      <c r="D1" s="2"/>
      <c r="E1" s="3"/>
      <c r="F1" s="3"/>
      <c r="G1" s="3"/>
    </row>
    <row r="2" spans="1:7" ht="18" x14ac:dyDescent="0.35">
      <c r="A2" s="105" t="s">
        <v>0</v>
      </c>
      <c r="B2" s="105"/>
      <c r="C2" s="105"/>
      <c r="D2" s="105"/>
      <c r="E2" s="105"/>
      <c r="F2" s="105"/>
      <c r="G2" s="105"/>
    </row>
    <row r="3" spans="1:7" x14ac:dyDescent="0.3">
      <c r="A3" s="4" t="s">
        <v>1</v>
      </c>
      <c r="B3" s="5"/>
      <c r="C3" s="5"/>
      <c r="D3" s="5"/>
      <c r="E3" s="6" t="s">
        <v>2</v>
      </c>
      <c r="F3" s="6"/>
      <c r="G3" s="104">
        <v>5689600</v>
      </c>
    </row>
    <row r="4" spans="1:7" x14ac:dyDescent="0.3">
      <c r="A4" s="4" t="s">
        <v>201</v>
      </c>
      <c r="B4" s="7"/>
      <c r="C4" s="1"/>
      <c r="D4" s="8"/>
      <c r="E4" t="s">
        <v>3</v>
      </c>
      <c r="F4" s="3"/>
      <c r="G4" s="3"/>
    </row>
    <row r="5" spans="1:7" x14ac:dyDescent="0.3">
      <c r="A5" s="4"/>
      <c r="B5" s="7"/>
      <c r="C5" s="1"/>
      <c r="D5" s="8"/>
      <c r="E5" s="3"/>
      <c r="F5" s="3"/>
      <c r="G5" s="3"/>
    </row>
    <row r="6" spans="1:7" ht="43.2" x14ac:dyDescent="0.3">
      <c r="A6" s="1"/>
      <c r="B6" s="1"/>
      <c r="C6" s="1"/>
      <c r="D6" s="9" t="s">
        <v>4</v>
      </c>
      <c r="E6" s="10">
        <v>2020</v>
      </c>
      <c r="F6" s="10">
        <v>2021</v>
      </c>
      <c r="G6" s="10"/>
    </row>
    <row r="7" spans="1:7" x14ac:dyDescent="0.3">
      <c r="A7" s="11" t="s">
        <v>5</v>
      </c>
      <c r="B7" s="12"/>
      <c r="C7" s="13"/>
      <c r="D7" s="14">
        <f>SUM(D8:D18)</f>
        <v>24096.29</v>
      </c>
      <c r="E7" s="14">
        <f t="shared" ref="E7:G7" si="0">SUM(E8:E18)</f>
        <v>24096.29</v>
      </c>
      <c r="F7" s="14">
        <f t="shared" si="0"/>
        <v>0</v>
      </c>
      <c r="G7" s="14">
        <f t="shared" si="0"/>
        <v>0</v>
      </c>
    </row>
    <row r="8" spans="1:7" x14ac:dyDescent="0.3">
      <c r="A8" s="15"/>
      <c r="B8" s="16"/>
      <c r="C8" s="17"/>
      <c r="D8" s="18"/>
      <c r="E8" s="19"/>
      <c r="F8" s="19"/>
      <c r="G8" s="19"/>
    </row>
    <row r="9" spans="1:7" x14ac:dyDescent="0.3">
      <c r="A9" s="15"/>
      <c r="B9" s="20" t="s">
        <v>6</v>
      </c>
      <c r="C9" s="21" t="s">
        <v>7</v>
      </c>
      <c r="D9" s="19">
        <f>SUM(E9:G9)</f>
        <v>23096.29</v>
      </c>
      <c r="E9" s="19">
        <v>23096.29</v>
      </c>
      <c r="F9" s="19"/>
      <c r="G9" s="19"/>
    </row>
    <row r="10" spans="1:7" x14ac:dyDescent="0.3">
      <c r="A10" s="15"/>
      <c r="B10" s="20" t="s">
        <v>8</v>
      </c>
      <c r="C10" s="21" t="s">
        <v>9</v>
      </c>
      <c r="D10" s="19">
        <f t="shared" ref="D10:D17" si="1">SUM(E10:G10)</f>
        <v>1000</v>
      </c>
      <c r="E10" s="19">
        <v>1000</v>
      </c>
      <c r="F10" s="19"/>
      <c r="G10" s="19"/>
    </row>
    <row r="11" spans="1:7" x14ac:dyDescent="0.3">
      <c r="A11" s="15"/>
      <c r="B11" s="20" t="s">
        <v>10</v>
      </c>
      <c r="C11" s="21" t="s">
        <v>11</v>
      </c>
      <c r="D11" s="19">
        <f t="shared" si="1"/>
        <v>0</v>
      </c>
      <c r="E11" s="19"/>
      <c r="F11" s="19"/>
      <c r="G11" s="19"/>
    </row>
    <row r="12" spans="1:7" x14ac:dyDescent="0.3">
      <c r="A12" s="15"/>
      <c r="B12" s="20" t="s">
        <v>12</v>
      </c>
      <c r="C12" s="21" t="s">
        <v>13</v>
      </c>
      <c r="D12" s="19">
        <f t="shared" si="1"/>
        <v>0</v>
      </c>
      <c r="E12" s="19"/>
      <c r="F12" s="19"/>
      <c r="G12" s="19"/>
    </row>
    <row r="13" spans="1:7" x14ac:dyDescent="0.3">
      <c r="A13" s="15"/>
      <c r="B13" s="20" t="s">
        <v>14</v>
      </c>
      <c r="C13" s="21" t="s">
        <v>15</v>
      </c>
      <c r="D13" s="19">
        <f t="shared" si="1"/>
        <v>0</v>
      </c>
      <c r="E13" s="19"/>
      <c r="F13" s="19"/>
      <c r="G13" s="19"/>
    </row>
    <row r="14" spans="1:7" x14ac:dyDescent="0.3">
      <c r="A14" s="15"/>
      <c r="B14" s="20" t="s">
        <v>16</v>
      </c>
      <c r="C14" s="21" t="s">
        <v>17</v>
      </c>
      <c r="D14" s="19">
        <f t="shared" si="1"/>
        <v>0</v>
      </c>
      <c r="E14" s="19"/>
      <c r="F14" s="19"/>
      <c r="G14" s="19"/>
    </row>
    <row r="15" spans="1:7" x14ac:dyDescent="0.3">
      <c r="A15" s="15"/>
      <c r="B15" s="20" t="s">
        <v>18</v>
      </c>
      <c r="C15" s="21" t="s">
        <v>19</v>
      </c>
      <c r="D15" s="19">
        <f t="shared" si="1"/>
        <v>0</v>
      </c>
      <c r="E15" s="19"/>
      <c r="F15" s="19"/>
      <c r="G15" s="19"/>
    </row>
    <row r="16" spans="1:7" ht="28.8" x14ac:dyDescent="0.3">
      <c r="A16" s="15"/>
      <c r="B16" s="22" t="s">
        <v>20</v>
      </c>
      <c r="C16" s="21" t="s">
        <v>21</v>
      </c>
      <c r="D16" s="19">
        <f t="shared" si="1"/>
        <v>0</v>
      </c>
      <c r="E16" s="19"/>
      <c r="F16" s="19"/>
      <c r="G16" s="19"/>
    </row>
    <row r="17" spans="1:7" x14ac:dyDescent="0.3">
      <c r="A17" s="15"/>
      <c r="B17" s="20" t="s">
        <v>22</v>
      </c>
      <c r="C17" s="21" t="s">
        <v>23</v>
      </c>
      <c r="D17" s="19">
        <f t="shared" si="1"/>
        <v>0</v>
      </c>
      <c r="E17" s="19"/>
      <c r="F17" s="19"/>
      <c r="G17" s="19"/>
    </row>
    <row r="18" spans="1:7" x14ac:dyDescent="0.3">
      <c r="A18" s="15"/>
      <c r="B18" s="16"/>
      <c r="C18" s="17"/>
      <c r="D18" s="23"/>
      <c r="E18" s="19"/>
      <c r="F18" s="19"/>
      <c r="G18" s="19"/>
    </row>
    <row r="19" spans="1:7" x14ac:dyDescent="0.3">
      <c r="A19" s="24" t="s">
        <v>24</v>
      </c>
      <c r="B19" s="25"/>
      <c r="C19" s="13"/>
      <c r="D19" s="14">
        <f>SUM(D20:D48)</f>
        <v>7239.8600000000006</v>
      </c>
      <c r="E19" s="14">
        <f t="shared" ref="E19:G19" si="2">SUM(E20:E48)</f>
        <v>7239.8600000000006</v>
      </c>
      <c r="F19" s="14">
        <f t="shared" si="2"/>
        <v>0</v>
      </c>
      <c r="G19" s="14">
        <f t="shared" si="2"/>
        <v>0</v>
      </c>
    </row>
    <row r="20" spans="1:7" x14ac:dyDescent="0.3">
      <c r="A20" s="26"/>
      <c r="B20" s="16"/>
      <c r="C20" s="17"/>
      <c r="D20" s="23"/>
      <c r="E20" s="19"/>
      <c r="F20" s="19"/>
      <c r="G20" s="19"/>
    </row>
    <row r="21" spans="1:7" x14ac:dyDescent="0.3">
      <c r="A21" s="15"/>
      <c r="B21" s="20" t="s">
        <v>25</v>
      </c>
      <c r="C21" s="21" t="s">
        <v>26</v>
      </c>
      <c r="D21" s="19">
        <f>SUM(E21:G21)</f>
        <v>0</v>
      </c>
      <c r="E21" s="19"/>
      <c r="F21" s="19"/>
      <c r="G21" s="19"/>
    </row>
    <row r="22" spans="1:7" x14ac:dyDescent="0.3">
      <c r="A22" s="15"/>
      <c r="B22" s="27" t="s">
        <v>27</v>
      </c>
      <c r="C22" s="21" t="s">
        <v>28</v>
      </c>
      <c r="D22" s="19">
        <f>SUM(E22:G22)</f>
        <v>0</v>
      </c>
      <c r="E22" s="19"/>
      <c r="F22" s="19"/>
      <c r="G22" s="19"/>
    </row>
    <row r="23" spans="1:7" x14ac:dyDescent="0.3">
      <c r="A23" s="15"/>
      <c r="B23" s="28"/>
      <c r="C23" s="21"/>
      <c r="D23" s="19"/>
      <c r="E23" s="19"/>
      <c r="F23" s="19"/>
      <c r="G23" s="19"/>
    </row>
    <row r="24" spans="1:7" x14ac:dyDescent="0.3">
      <c r="A24" s="15"/>
      <c r="B24" s="29" t="s">
        <v>29</v>
      </c>
      <c r="C24" s="30" t="s">
        <v>30</v>
      </c>
      <c r="D24" s="19">
        <f t="shared" ref="D24:D44" si="3">SUM(E24:G24)</f>
        <v>2639.06</v>
      </c>
      <c r="E24" s="19">
        <v>2639.06</v>
      </c>
      <c r="F24" s="19"/>
      <c r="G24" s="19"/>
    </row>
    <row r="25" spans="1:7" x14ac:dyDescent="0.3">
      <c r="A25" s="15"/>
      <c r="B25" s="31" t="s">
        <v>31</v>
      </c>
      <c r="C25" s="32" t="s">
        <v>32</v>
      </c>
      <c r="D25" s="19">
        <f t="shared" si="3"/>
        <v>0</v>
      </c>
      <c r="E25" s="19"/>
      <c r="F25" s="19"/>
      <c r="G25" s="19"/>
    </row>
    <row r="26" spans="1:7" x14ac:dyDescent="0.3">
      <c r="A26" s="15"/>
      <c r="B26" s="33">
        <v>232</v>
      </c>
      <c r="C26" s="34" t="s">
        <v>33</v>
      </c>
      <c r="D26" s="19">
        <f t="shared" si="3"/>
        <v>0</v>
      </c>
      <c r="E26" s="19"/>
      <c r="F26" s="19"/>
      <c r="G26" s="19"/>
    </row>
    <row r="27" spans="1:7" x14ac:dyDescent="0.3">
      <c r="A27" s="35" t="s">
        <v>34</v>
      </c>
      <c r="B27" s="33">
        <v>233</v>
      </c>
      <c r="C27" s="34" t="s">
        <v>35</v>
      </c>
      <c r="D27" s="19">
        <f t="shared" si="3"/>
        <v>1961.74</v>
      </c>
      <c r="E27" s="19">
        <v>1961.74</v>
      </c>
      <c r="F27" s="19"/>
      <c r="G27" s="19"/>
    </row>
    <row r="28" spans="1:7" x14ac:dyDescent="0.3">
      <c r="A28" s="36"/>
      <c r="B28" s="37">
        <v>234</v>
      </c>
      <c r="C28" s="34" t="s">
        <v>36</v>
      </c>
      <c r="D28" s="19">
        <f t="shared" si="3"/>
        <v>0</v>
      </c>
      <c r="E28" s="19"/>
      <c r="F28" s="19"/>
      <c r="G28" s="19"/>
    </row>
    <row r="29" spans="1:7" x14ac:dyDescent="0.3">
      <c r="A29" s="35" t="s">
        <v>37</v>
      </c>
      <c r="B29" s="38">
        <v>235</v>
      </c>
      <c r="C29" s="34" t="s">
        <v>38</v>
      </c>
      <c r="D29" s="19">
        <f t="shared" si="3"/>
        <v>0</v>
      </c>
      <c r="E29" s="19"/>
      <c r="F29" s="19"/>
      <c r="G29" s="19"/>
    </row>
    <row r="30" spans="1:7" x14ac:dyDescent="0.3">
      <c r="A30" s="36"/>
      <c r="B30" s="39"/>
      <c r="C30" s="34" t="s">
        <v>39</v>
      </c>
      <c r="D30" s="19">
        <f t="shared" si="3"/>
        <v>0</v>
      </c>
      <c r="E30" s="19"/>
      <c r="F30" s="19"/>
      <c r="G30" s="19"/>
    </row>
    <row r="31" spans="1:7" x14ac:dyDescent="0.3">
      <c r="A31" s="35" t="s">
        <v>40</v>
      </c>
      <c r="B31" s="15">
        <v>236</v>
      </c>
      <c r="C31" s="34" t="s">
        <v>41</v>
      </c>
      <c r="D31" s="19">
        <f t="shared" si="3"/>
        <v>0</v>
      </c>
      <c r="E31" s="19"/>
      <c r="F31" s="19"/>
      <c r="G31" s="19"/>
    </row>
    <row r="32" spans="1:7" x14ac:dyDescent="0.3">
      <c r="A32" s="15"/>
      <c r="B32" s="40">
        <v>237</v>
      </c>
      <c r="C32" s="34" t="s">
        <v>42</v>
      </c>
      <c r="D32" s="19">
        <f t="shared" si="3"/>
        <v>0</v>
      </c>
      <c r="E32" s="19"/>
      <c r="F32" s="19"/>
      <c r="G32" s="19"/>
    </row>
    <row r="33" spans="1:7" x14ac:dyDescent="0.3">
      <c r="A33" s="15"/>
      <c r="B33" s="31"/>
      <c r="C33" s="34" t="s">
        <v>43</v>
      </c>
      <c r="D33" s="19">
        <f t="shared" si="3"/>
        <v>0</v>
      </c>
      <c r="E33" s="19"/>
      <c r="F33" s="19"/>
      <c r="G33" s="19"/>
    </row>
    <row r="34" spans="1:7" x14ac:dyDescent="0.3">
      <c r="A34" s="15"/>
      <c r="B34" s="28">
        <v>238</v>
      </c>
      <c r="C34" s="34" t="s">
        <v>44</v>
      </c>
      <c r="D34" s="19">
        <f t="shared" si="3"/>
        <v>0</v>
      </c>
      <c r="E34" s="19"/>
      <c r="F34" s="19"/>
      <c r="G34" s="19"/>
    </row>
    <row r="35" spans="1:7" x14ac:dyDescent="0.3">
      <c r="A35" s="15"/>
      <c r="B35" s="28"/>
      <c r="C35" s="34" t="s">
        <v>45</v>
      </c>
      <c r="D35" s="19">
        <f t="shared" si="3"/>
        <v>0</v>
      </c>
      <c r="E35" s="19"/>
      <c r="F35" s="19"/>
      <c r="G35" s="19"/>
    </row>
    <row r="36" spans="1:7" x14ac:dyDescent="0.3">
      <c r="A36" s="15"/>
      <c r="B36" s="39"/>
      <c r="C36" s="34" t="s">
        <v>46</v>
      </c>
      <c r="D36" s="19">
        <f t="shared" si="3"/>
        <v>0</v>
      </c>
      <c r="E36" s="19"/>
      <c r="F36" s="19"/>
      <c r="G36" s="19"/>
    </row>
    <row r="37" spans="1:7" x14ac:dyDescent="0.3">
      <c r="A37" s="15"/>
      <c r="B37" s="33">
        <v>239</v>
      </c>
      <c r="C37" s="34" t="s">
        <v>47</v>
      </c>
      <c r="D37" s="19">
        <f t="shared" si="3"/>
        <v>0</v>
      </c>
      <c r="E37" s="19"/>
      <c r="F37" s="19"/>
      <c r="G37" s="19"/>
    </row>
    <row r="38" spans="1:7" x14ac:dyDescent="0.3">
      <c r="A38" s="15"/>
      <c r="B38" s="16"/>
      <c r="C38" s="41"/>
      <c r="D38" s="19"/>
      <c r="E38" s="19"/>
      <c r="F38" s="19"/>
      <c r="G38" s="19"/>
    </row>
    <row r="39" spans="1:7" x14ac:dyDescent="0.3">
      <c r="A39" s="15"/>
      <c r="B39" s="29" t="s">
        <v>48</v>
      </c>
      <c r="C39" s="30" t="s">
        <v>49</v>
      </c>
      <c r="D39" s="19">
        <f t="shared" si="3"/>
        <v>2639.06</v>
      </c>
      <c r="E39" s="19">
        <v>2639.06</v>
      </c>
      <c r="F39" s="19"/>
      <c r="G39" s="19"/>
    </row>
    <row r="40" spans="1:7" x14ac:dyDescent="0.3">
      <c r="A40" s="15"/>
      <c r="B40" s="16" t="s">
        <v>50</v>
      </c>
      <c r="C40" s="30" t="s">
        <v>51</v>
      </c>
      <c r="D40" s="19">
        <f t="shared" si="3"/>
        <v>0</v>
      </c>
      <c r="E40" s="19"/>
      <c r="F40" s="19"/>
      <c r="G40" s="19"/>
    </row>
    <row r="41" spans="1:7" x14ac:dyDescent="0.3">
      <c r="A41" s="15"/>
      <c r="B41" s="42"/>
      <c r="C41" s="30" t="s">
        <v>52</v>
      </c>
      <c r="D41" s="19">
        <f t="shared" si="3"/>
        <v>0</v>
      </c>
      <c r="E41" s="19"/>
      <c r="F41" s="19"/>
      <c r="G41" s="19"/>
    </row>
    <row r="42" spans="1:7" x14ac:dyDescent="0.3">
      <c r="A42" s="15"/>
      <c r="B42" s="20" t="s">
        <v>53</v>
      </c>
      <c r="C42" s="21" t="s">
        <v>54</v>
      </c>
      <c r="D42" s="19">
        <f t="shared" si="3"/>
        <v>0</v>
      </c>
      <c r="E42" s="19"/>
      <c r="F42" s="19"/>
      <c r="G42" s="19"/>
    </row>
    <row r="43" spans="1:7" x14ac:dyDescent="0.3">
      <c r="A43" s="15"/>
      <c r="B43" s="29" t="s">
        <v>55</v>
      </c>
      <c r="C43" s="30" t="s">
        <v>56</v>
      </c>
      <c r="D43" s="19">
        <f t="shared" si="3"/>
        <v>0</v>
      </c>
      <c r="E43" s="19"/>
      <c r="F43" s="19"/>
      <c r="G43" s="19"/>
    </row>
    <row r="44" spans="1:7" x14ac:dyDescent="0.3">
      <c r="A44" s="15"/>
      <c r="B44" s="42" t="s">
        <v>57</v>
      </c>
      <c r="C44" s="30" t="s">
        <v>32</v>
      </c>
      <c r="D44" s="19">
        <f t="shared" si="3"/>
        <v>0</v>
      </c>
      <c r="E44" s="19"/>
      <c r="F44" s="19"/>
      <c r="G44" s="19"/>
    </row>
    <row r="45" spans="1:7" x14ac:dyDescent="0.3">
      <c r="A45" s="15"/>
      <c r="B45" s="20" t="s">
        <v>58</v>
      </c>
      <c r="C45" s="21" t="s">
        <v>59</v>
      </c>
      <c r="D45" s="19">
        <f>SUM(E45:G45)</f>
        <v>0</v>
      </c>
      <c r="E45" s="19"/>
      <c r="F45" s="19"/>
      <c r="G45" s="19"/>
    </row>
    <row r="46" spans="1:7" x14ac:dyDescent="0.3">
      <c r="A46" s="43"/>
      <c r="B46" s="44" t="s">
        <v>60</v>
      </c>
      <c r="C46" s="45" t="s">
        <v>61</v>
      </c>
      <c r="D46" s="19">
        <f t="shared" ref="D46:D47" si="4">SUM(E46:G46)</f>
        <v>0</v>
      </c>
      <c r="E46" s="19"/>
      <c r="F46" s="19"/>
      <c r="G46" s="19"/>
    </row>
    <row r="47" spans="1:7" x14ac:dyDescent="0.3">
      <c r="A47" s="15"/>
      <c r="B47" s="20" t="s">
        <v>62</v>
      </c>
      <c r="C47" s="45" t="s">
        <v>63</v>
      </c>
      <c r="D47" s="19">
        <f t="shared" si="4"/>
        <v>0</v>
      </c>
      <c r="E47" s="19"/>
      <c r="F47" s="19"/>
      <c r="G47" s="19"/>
    </row>
    <row r="48" spans="1:7" x14ac:dyDescent="0.3">
      <c r="A48" s="15"/>
      <c r="B48" s="16"/>
      <c r="C48" s="17"/>
      <c r="D48" s="23"/>
      <c r="E48" s="19"/>
      <c r="F48" s="19"/>
      <c r="G48" s="19"/>
    </row>
    <row r="49" spans="1:10" x14ac:dyDescent="0.3">
      <c r="A49" s="24" t="s">
        <v>64</v>
      </c>
      <c r="B49" s="25"/>
      <c r="C49" s="46"/>
      <c r="D49" s="14">
        <f>SUM(D50:D60)</f>
        <v>0</v>
      </c>
      <c r="E49" s="14">
        <f t="shared" ref="E49:G49" si="5">SUM(E50:E60)</f>
        <v>0</v>
      </c>
      <c r="F49" s="14">
        <f t="shared" si="5"/>
        <v>0</v>
      </c>
      <c r="G49" s="14">
        <f t="shared" si="5"/>
        <v>0</v>
      </c>
    </row>
    <row r="50" spans="1:10" x14ac:dyDescent="0.3">
      <c r="A50" s="15"/>
      <c r="B50" s="16"/>
      <c r="C50" s="17"/>
      <c r="D50" s="18"/>
      <c r="E50" s="19"/>
      <c r="F50" s="19"/>
      <c r="G50" s="19"/>
    </row>
    <row r="51" spans="1:10" x14ac:dyDescent="0.3">
      <c r="A51" s="15"/>
      <c r="B51" s="40" t="s">
        <v>65</v>
      </c>
      <c r="C51" s="21" t="s">
        <v>66</v>
      </c>
      <c r="D51" s="19">
        <f t="shared" ref="D51:D59" si="6">SUM(E51:G51)</f>
        <v>0</v>
      </c>
      <c r="E51" s="19"/>
      <c r="F51" s="19"/>
      <c r="G51" s="19"/>
    </row>
    <row r="52" spans="1:10" x14ac:dyDescent="0.3">
      <c r="A52" s="15"/>
      <c r="B52" s="31" t="s">
        <v>67</v>
      </c>
      <c r="C52" s="41" t="s">
        <v>68</v>
      </c>
      <c r="D52" s="19">
        <f t="shared" si="6"/>
        <v>0</v>
      </c>
      <c r="E52" s="19"/>
      <c r="F52" s="19"/>
      <c r="G52" s="19"/>
    </row>
    <row r="53" spans="1:10" x14ac:dyDescent="0.3">
      <c r="A53" s="15"/>
      <c r="B53" s="40" t="s">
        <v>69</v>
      </c>
      <c r="C53" s="21" t="s">
        <v>66</v>
      </c>
      <c r="D53" s="19">
        <f t="shared" si="6"/>
        <v>0</v>
      </c>
      <c r="E53" s="19"/>
      <c r="F53" s="19"/>
      <c r="G53" s="19"/>
    </row>
    <row r="54" spans="1:10" x14ac:dyDescent="0.3">
      <c r="A54" s="15"/>
      <c r="B54" s="31" t="s">
        <v>70</v>
      </c>
      <c r="C54" s="21" t="s">
        <v>68</v>
      </c>
      <c r="D54" s="19">
        <f t="shared" si="6"/>
        <v>0</v>
      </c>
      <c r="E54" s="19"/>
      <c r="F54" s="19"/>
      <c r="G54" s="19"/>
    </row>
    <row r="55" spans="1:10" ht="28.8" x14ac:dyDescent="0.3">
      <c r="A55" s="15"/>
      <c r="B55" s="47" t="s">
        <v>71</v>
      </c>
      <c r="C55" s="21" t="s">
        <v>72</v>
      </c>
      <c r="D55" s="19">
        <f t="shared" si="6"/>
        <v>0</v>
      </c>
      <c r="E55" s="19"/>
      <c r="F55" s="19"/>
      <c r="G55" s="19"/>
    </row>
    <row r="56" spans="1:10" x14ac:dyDescent="0.3">
      <c r="A56" s="15"/>
      <c r="B56" s="20" t="s">
        <v>73</v>
      </c>
      <c r="C56" s="21" t="s">
        <v>74</v>
      </c>
      <c r="D56" s="19">
        <f t="shared" si="6"/>
        <v>0</v>
      </c>
      <c r="E56" s="19"/>
      <c r="F56" s="19"/>
      <c r="G56" s="19"/>
    </row>
    <row r="57" spans="1:10" x14ac:dyDescent="0.3">
      <c r="A57" s="15"/>
      <c r="B57" s="20" t="s">
        <v>75</v>
      </c>
      <c r="C57" s="21" t="s">
        <v>76</v>
      </c>
      <c r="D57" s="19">
        <f t="shared" si="6"/>
        <v>0</v>
      </c>
      <c r="E57" s="19"/>
      <c r="F57" s="19"/>
      <c r="G57" s="19"/>
    </row>
    <row r="58" spans="1:10" x14ac:dyDescent="0.3">
      <c r="A58" s="15"/>
      <c r="B58" s="20" t="s">
        <v>77</v>
      </c>
      <c r="C58" s="21" t="s">
        <v>78</v>
      </c>
      <c r="D58" s="19">
        <f t="shared" si="6"/>
        <v>0</v>
      </c>
      <c r="E58" s="19"/>
      <c r="F58" s="19"/>
      <c r="G58" s="19"/>
    </row>
    <row r="59" spans="1:10" x14ac:dyDescent="0.3">
      <c r="A59" s="15"/>
      <c r="B59" s="20" t="s">
        <v>79</v>
      </c>
      <c r="C59" s="21" t="s">
        <v>63</v>
      </c>
      <c r="D59" s="19">
        <f t="shared" si="6"/>
        <v>0</v>
      </c>
      <c r="E59" s="19"/>
      <c r="F59" s="19"/>
      <c r="G59" s="19"/>
    </row>
    <row r="60" spans="1:10" x14ac:dyDescent="0.3">
      <c r="A60" s="15"/>
      <c r="B60" s="16"/>
      <c r="C60" s="17"/>
      <c r="D60" s="48"/>
      <c r="E60" s="19"/>
      <c r="F60" s="19"/>
      <c r="G60" s="19"/>
    </row>
    <row r="61" spans="1:10" x14ac:dyDescent="0.3">
      <c r="A61" s="24" t="s">
        <v>80</v>
      </c>
      <c r="B61" s="25"/>
      <c r="C61" s="13"/>
      <c r="D61" s="14">
        <f>SUM(D62:D70)</f>
        <v>2191.6299999999997</v>
      </c>
      <c r="E61" s="14">
        <f t="shared" ref="E61:G61" si="7">SUM(E62:E70)</f>
        <v>2191.6299999999997</v>
      </c>
      <c r="F61" s="14">
        <f t="shared" si="7"/>
        <v>0</v>
      </c>
      <c r="G61" s="14">
        <f t="shared" si="7"/>
        <v>0</v>
      </c>
      <c r="I61" s="94" t="s">
        <v>202</v>
      </c>
      <c r="J61" s="95"/>
    </row>
    <row r="62" spans="1:10" x14ac:dyDescent="0.3">
      <c r="A62" s="15"/>
      <c r="B62" s="16"/>
      <c r="C62" s="17"/>
      <c r="D62" s="23"/>
      <c r="E62" s="19"/>
      <c r="F62" s="19"/>
      <c r="G62" s="19"/>
      <c r="I62" s="96" t="s">
        <v>212</v>
      </c>
      <c r="J62" s="97"/>
    </row>
    <row r="63" spans="1:10" x14ac:dyDescent="0.3">
      <c r="A63" s="15"/>
      <c r="B63" s="20" t="s">
        <v>81</v>
      </c>
      <c r="C63" s="21" t="s">
        <v>82</v>
      </c>
      <c r="D63" s="19">
        <f t="shared" ref="D63:D69" si="8">SUM(E63:G63)</f>
        <v>977.91</v>
      </c>
      <c r="E63" s="92">
        <v>977.91</v>
      </c>
      <c r="F63" s="19"/>
      <c r="G63" s="19"/>
      <c r="I63" s="96" t="s">
        <v>203</v>
      </c>
      <c r="J63" s="98">
        <v>1603.02</v>
      </c>
    </row>
    <row r="64" spans="1:10" x14ac:dyDescent="0.3">
      <c r="A64" s="15"/>
      <c r="B64" s="20" t="s">
        <v>83</v>
      </c>
      <c r="C64" s="21" t="s">
        <v>26</v>
      </c>
      <c r="D64" s="19">
        <f t="shared" si="8"/>
        <v>0</v>
      </c>
      <c r="E64" s="19"/>
      <c r="F64" s="19"/>
      <c r="G64" s="19"/>
      <c r="I64" s="96" t="s">
        <v>204</v>
      </c>
      <c r="J64" s="98">
        <v>694.37</v>
      </c>
    </row>
    <row r="65" spans="1:11" x14ac:dyDescent="0.3">
      <c r="A65" s="15"/>
      <c r="B65" s="20" t="s">
        <v>84</v>
      </c>
      <c r="C65" s="21" t="s">
        <v>85</v>
      </c>
      <c r="D65" s="19">
        <f t="shared" si="8"/>
        <v>0</v>
      </c>
      <c r="E65" s="92"/>
      <c r="F65" s="19"/>
      <c r="G65" s="19"/>
      <c r="I65" s="96" t="s">
        <v>205</v>
      </c>
      <c r="J65" s="99">
        <v>48.21</v>
      </c>
      <c r="K65" s="93"/>
    </row>
    <row r="66" spans="1:11" x14ac:dyDescent="0.3">
      <c r="A66" s="15"/>
      <c r="B66" s="20" t="s">
        <v>86</v>
      </c>
      <c r="C66" s="21" t="s">
        <v>87</v>
      </c>
      <c r="D66" s="19">
        <f t="shared" si="8"/>
        <v>1213.7199999999998</v>
      </c>
      <c r="E66" s="92">
        <f>J72</f>
        <v>1213.7199999999998</v>
      </c>
      <c r="F66" s="19"/>
      <c r="G66" s="19"/>
      <c r="I66" s="96" t="s">
        <v>206</v>
      </c>
      <c r="J66" s="98">
        <v>634.14</v>
      </c>
    </row>
    <row r="67" spans="1:11" x14ac:dyDescent="0.3">
      <c r="A67" s="15"/>
      <c r="B67" s="20" t="s">
        <v>88</v>
      </c>
      <c r="C67" s="21" t="s">
        <v>89</v>
      </c>
      <c r="D67" s="19">
        <f t="shared" si="8"/>
        <v>0</v>
      </c>
      <c r="E67" s="92"/>
      <c r="F67" s="19"/>
      <c r="G67" s="19"/>
      <c r="I67" s="100" t="s">
        <v>207</v>
      </c>
      <c r="J67" s="99">
        <v>1114.95</v>
      </c>
    </row>
    <row r="68" spans="1:11" x14ac:dyDescent="0.3">
      <c r="A68" s="15"/>
      <c r="B68" s="20" t="s">
        <v>90</v>
      </c>
      <c r="C68" s="21" t="s">
        <v>91</v>
      </c>
      <c r="D68" s="19">
        <f t="shared" si="8"/>
        <v>0</v>
      </c>
      <c r="E68" s="19"/>
      <c r="F68" s="19"/>
      <c r="G68" s="19"/>
      <c r="I68" s="96" t="s">
        <v>208</v>
      </c>
      <c r="J68" s="99">
        <v>6.18</v>
      </c>
    </row>
    <row r="69" spans="1:11" x14ac:dyDescent="0.3">
      <c r="A69" s="15"/>
      <c r="B69" s="16" t="s">
        <v>92</v>
      </c>
      <c r="C69" s="17" t="s">
        <v>93</v>
      </c>
      <c r="D69" s="19">
        <f t="shared" si="8"/>
        <v>0</v>
      </c>
      <c r="E69" s="19"/>
      <c r="F69" s="19"/>
      <c r="G69" s="19"/>
      <c r="I69" s="96" t="s">
        <v>209</v>
      </c>
      <c r="J69" s="99">
        <v>21.49</v>
      </c>
    </row>
    <row r="70" spans="1:11" x14ac:dyDescent="0.3">
      <c r="A70" s="15"/>
      <c r="B70" s="16"/>
      <c r="C70" s="17"/>
      <c r="D70" s="18"/>
      <c r="E70" s="23"/>
      <c r="F70" s="23"/>
      <c r="G70" s="23"/>
      <c r="I70" s="96" t="s">
        <v>210</v>
      </c>
      <c r="J70" s="98">
        <f>-1433-1233</f>
        <v>-2666</v>
      </c>
    </row>
    <row r="71" spans="1:11" x14ac:dyDescent="0.3">
      <c r="A71" s="24" t="s">
        <v>94</v>
      </c>
      <c r="B71" s="25"/>
      <c r="C71" s="13"/>
      <c r="D71" s="14">
        <f>SUM(D72:D90)</f>
        <v>4500</v>
      </c>
      <c r="E71" s="14">
        <f t="shared" ref="E71:G71" si="9">SUM(E72:E90)</f>
        <v>4500</v>
      </c>
      <c r="F71" s="14">
        <f t="shared" si="9"/>
        <v>0</v>
      </c>
      <c r="G71" s="14">
        <f t="shared" si="9"/>
        <v>0</v>
      </c>
      <c r="I71" s="96" t="s">
        <v>211</v>
      </c>
      <c r="J71" s="101">
        <v>-242.64</v>
      </c>
    </row>
    <row r="72" spans="1:11" x14ac:dyDescent="0.3">
      <c r="A72" s="15"/>
      <c r="B72" s="16"/>
      <c r="C72" s="17"/>
      <c r="D72" s="18"/>
      <c r="E72" s="19"/>
      <c r="F72" s="19"/>
      <c r="G72" s="19"/>
      <c r="I72" s="102" t="s">
        <v>185</v>
      </c>
      <c r="J72" s="103">
        <f>SUM(J63:J71)</f>
        <v>1213.7199999999998</v>
      </c>
    </row>
    <row r="73" spans="1:11" x14ac:dyDescent="0.3">
      <c r="A73" s="15"/>
      <c r="B73" s="40"/>
      <c r="C73" s="21" t="s">
        <v>95</v>
      </c>
      <c r="D73" s="19">
        <f t="shared" ref="D73:D77" si="10">SUM(E73:G73)</f>
        <v>4500</v>
      </c>
      <c r="E73" s="19">
        <v>4500</v>
      </c>
      <c r="F73" s="19"/>
      <c r="G73" s="19"/>
    </row>
    <row r="74" spans="1:11" x14ac:dyDescent="0.3">
      <c r="A74" s="15"/>
      <c r="B74" s="49"/>
      <c r="C74" s="21" t="s">
        <v>96</v>
      </c>
      <c r="D74" s="19">
        <f t="shared" si="10"/>
        <v>0</v>
      </c>
      <c r="E74" s="19"/>
      <c r="F74" s="19"/>
      <c r="G74" s="19"/>
    </row>
    <row r="75" spans="1:11" x14ac:dyDescent="0.3">
      <c r="A75" s="15"/>
      <c r="B75" s="50" t="s">
        <v>97</v>
      </c>
      <c r="C75" s="21" t="s">
        <v>98</v>
      </c>
      <c r="D75" s="19">
        <f t="shared" si="10"/>
        <v>0</v>
      </c>
      <c r="E75" s="19"/>
      <c r="F75" s="19"/>
      <c r="G75" s="19"/>
    </row>
    <row r="76" spans="1:11" x14ac:dyDescent="0.3">
      <c r="A76" s="15"/>
      <c r="B76" s="49"/>
      <c r="C76" s="45" t="s">
        <v>99</v>
      </c>
      <c r="D76" s="19">
        <f t="shared" si="10"/>
        <v>0</v>
      </c>
      <c r="E76" s="19"/>
      <c r="F76" s="19"/>
      <c r="G76" s="19"/>
    </row>
    <row r="77" spans="1:11" x14ac:dyDescent="0.3">
      <c r="A77" s="15"/>
      <c r="B77" s="31"/>
      <c r="C77" s="21" t="s">
        <v>100</v>
      </c>
      <c r="D77" s="19">
        <f t="shared" si="10"/>
        <v>0</v>
      </c>
      <c r="E77" s="19"/>
      <c r="F77" s="19"/>
      <c r="G77" s="19"/>
    </row>
    <row r="78" spans="1:11" x14ac:dyDescent="0.3">
      <c r="A78" s="15"/>
      <c r="B78" s="16"/>
      <c r="C78" s="21"/>
      <c r="D78" s="51"/>
      <c r="E78" s="19"/>
      <c r="F78" s="19"/>
      <c r="G78" s="19"/>
    </row>
    <row r="79" spans="1:11" x14ac:dyDescent="0.3">
      <c r="A79" s="15"/>
      <c r="B79" s="40" t="s">
        <v>101</v>
      </c>
      <c r="C79" s="21" t="s">
        <v>102</v>
      </c>
      <c r="D79" s="52">
        <f>(E79+F79+G79)</f>
        <v>0</v>
      </c>
      <c r="E79" s="19"/>
      <c r="F79" s="19"/>
      <c r="G79" s="19"/>
    </row>
    <row r="80" spans="1:11" x14ac:dyDescent="0.3">
      <c r="A80" s="15"/>
      <c r="B80" s="49" t="s">
        <v>103</v>
      </c>
      <c r="C80" s="21" t="s">
        <v>104</v>
      </c>
      <c r="D80" s="52">
        <f t="shared" ref="D80:D81" si="11">(E80+F80+G80)</f>
        <v>0</v>
      </c>
      <c r="E80" s="19"/>
      <c r="F80" s="19"/>
      <c r="G80" s="19"/>
    </row>
    <row r="81" spans="1:7" x14ac:dyDescent="0.3">
      <c r="A81" s="15"/>
      <c r="B81" s="49" t="s">
        <v>105</v>
      </c>
      <c r="C81" s="21" t="s">
        <v>106</v>
      </c>
      <c r="D81" s="52">
        <f t="shared" si="11"/>
        <v>0</v>
      </c>
      <c r="E81" s="19"/>
      <c r="F81" s="19"/>
      <c r="G81" s="19"/>
    </row>
    <row r="82" spans="1:7" x14ac:dyDescent="0.3">
      <c r="A82" s="15"/>
      <c r="B82" s="27"/>
      <c r="C82" s="21"/>
      <c r="D82" s="51"/>
      <c r="E82" s="19"/>
      <c r="F82" s="19"/>
      <c r="G82" s="19"/>
    </row>
    <row r="83" spans="1:7" x14ac:dyDescent="0.3">
      <c r="A83" s="15"/>
      <c r="B83" s="42" t="s">
        <v>107</v>
      </c>
      <c r="C83" s="21" t="s">
        <v>108</v>
      </c>
      <c r="D83" s="52">
        <f>(E83+F83+G83)</f>
        <v>0</v>
      </c>
      <c r="E83" s="52"/>
      <c r="F83" s="52"/>
      <c r="G83" s="52"/>
    </row>
    <row r="84" spans="1:7" x14ac:dyDescent="0.3">
      <c r="A84" s="15"/>
      <c r="B84" s="20" t="s">
        <v>109</v>
      </c>
      <c r="C84" s="21" t="s">
        <v>110</v>
      </c>
      <c r="D84" s="52">
        <f t="shared" ref="D84:D85" si="12">(E84+F84+G84)</f>
        <v>0</v>
      </c>
      <c r="E84" s="52"/>
      <c r="F84" s="52"/>
      <c r="G84" s="52"/>
    </row>
    <row r="85" spans="1:7" x14ac:dyDescent="0.3">
      <c r="A85" s="15"/>
      <c r="B85" s="20" t="s">
        <v>111</v>
      </c>
      <c r="C85" s="21" t="s">
        <v>112</v>
      </c>
      <c r="D85" s="52">
        <f t="shared" si="12"/>
        <v>0</v>
      </c>
      <c r="E85" s="52"/>
      <c r="F85" s="52"/>
      <c r="G85" s="52"/>
    </row>
    <row r="86" spans="1:7" x14ac:dyDescent="0.3">
      <c r="A86" s="15"/>
      <c r="B86" s="20" t="s">
        <v>113</v>
      </c>
      <c r="C86" s="21" t="s">
        <v>114</v>
      </c>
      <c r="D86" s="19">
        <f t="shared" ref="D86:D89" si="13">SUM(E86:G86)</f>
        <v>0</v>
      </c>
      <c r="E86" s="19"/>
      <c r="F86" s="19"/>
      <c r="G86" s="19"/>
    </row>
    <row r="87" spans="1:7" x14ac:dyDescent="0.3">
      <c r="A87" s="15"/>
      <c r="B87" s="20" t="s">
        <v>115</v>
      </c>
      <c r="C87" s="21" t="s">
        <v>116</v>
      </c>
      <c r="D87" s="19">
        <f t="shared" si="13"/>
        <v>0</v>
      </c>
      <c r="E87" s="19"/>
      <c r="F87" s="19"/>
      <c r="G87" s="19"/>
    </row>
    <row r="88" spans="1:7" x14ac:dyDescent="0.3">
      <c r="A88" s="15"/>
      <c r="B88" s="20" t="s">
        <v>117</v>
      </c>
      <c r="C88" s="21" t="s">
        <v>118</v>
      </c>
      <c r="D88" s="19">
        <f t="shared" si="13"/>
        <v>0</v>
      </c>
      <c r="E88" s="19"/>
      <c r="F88" s="19"/>
      <c r="G88" s="19"/>
    </row>
    <row r="89" spans="1:7" x14ac:dyDescent="0.3">
      <c r="A89" s="15"/>
      <c r="B89" s="20" t="s">
        <v>119</v>
      </c>
      <c r="C89" s="21" t="s">
        <v>120</v>
      </c>
      <c r="D89" s="19">
        <f t="shared" si="13"/>
        <v>0</v>
      </c>
      <c r="E89" s="19"/>
      <c r="F89" s="19"/>
      <c r="G89" s="19"/>
    </row>
    <row r="90" spans="1:7" x14ac:dyDescent="0.3">
      <c r="A90" s="15"/>
      <c r="B90" s="16"/>
      <c r="C90" s="17"/>
      <c r="D90" s="19"/>
      <c r="E90" s="19"/>
      <c r="F90" s="19"/>
      <c r="G90" s="19"/>
    </row>
    <row r="91" spans="1:7" x14ac:dyDescent="0.3">
      <c r="A91" s="53" t="s">
        <v>121</v>
      </c>
      <c r="B91" s="25"/>
      <c r="C91" s="13"/>
      <c r="D91" s="14">
        <f>SUM(D92:D97)</f>
        <v>321.58999999999997</v>
      </c>
      <c r="E91" s="14">
        <f t="shared" ref="E91:G91" si="14">SUM(E92:E97)</f>
        <v>321.58999999999997</v>
      </c>
      <c r="F91" s="14">
        <f t="shared" si="14"/>
        <v>0</v>
      </c>
      <c r="G91" s="14">
        <f t="shared" si="14"/>
        <v>0</v>
      </c>
    </row>
    <row r="92" spans="1:7" x14ac:dyDescent="0.3">
      <c r="A92" s="15"/>
      <c r="B92" s="16"/>
      <c r="C92" s="17"/>
      <c r="D92" s="18"/>
      <c r="E92" s="19"/>
      <c r="F92" s="19"/>
      <c r="G92" s="19"/>
    </row>
    <row r="93" spans="1:7" x14ac:dyDescent="0.3">
      <c r="A93" s="15"/>
      <c r="B93" s="27" t="s">
        <v>122</v>
      </c>
      <c r="C93" s="21" t="s">
        <v>123</v>
      </c>
      <c r="D93" s="19">
        <f t="shared" ref="D93:D96" si="15">SUM(E93:G93)</f>
        <v>321.58999999999997</v>
      </c>
      <c r="E93" s="19">
        <v>321.58999999999997</v>
      </c>
      <c r="F93" s="19"/>
      <c r="G93" s="19"/>
    </row>
    <row r="94" spans="1:7" x14ac:dyDescent="0.3">
      <c r="A94" s="15"/>
      <c r="B94" s="20" t="s">
        <v>124</v>
      </c>
      <c r="C94" s="21" t="s">
        <v>125</v>
      </c>
      <c r="D94" s="19">
        <f t="shared" si="15"/>
        <v>0</v>
      </c>
      <c r="E94" s="19"/>
      <c r="F94" s="19"/>
      <c r="G94" s="19"/>
    </row>
    <row r="95" spans="1:7" ht="28.8" x14ac:dyDescent="0.3">
      <c r="A95" s="54"/>
      <c r="B95" s="55" t="s">
        <v>126</v>
      </c>
      <c r="C95" s="56" t="s">
        <v>127</v>
      </c>
      <c r="D95" s="57">
        <f>SUM(E95:G95)</f>
        <v>0</v>
      </c>
      <c r="E95" s="57"/>
      <c r="F95" s="57"/>
      <c r="G95" s="57"/>
    </row>
    <row r="96" spans="1:7" x14ac:dyDescent="0.3">
      <c r="A96" s="15"/>
      <c r="B96" s="27" t="s">
        <v>128</v>
      </c>
      <c r="C96" s="21" t="s">
        <v>129</v>
      </c>
      <c r="D96" s="19">
        <f t="shared" si="15"/>
        <v>0</v>
      </c>
      <c r="E96" s="19"/>
      <c r="F96" s="19"/>
      <c r="G96" s="19"/>
    </row>
    <row r="97" spans="1:7" x14ac:dyDescent="0.3">
      <c r="A97" s="15"/>
      <c r="B97" s="16"/>
      <c r="C97" s="17"/>
      <c r="D97" s="19"/>
      <c r="E97" s="19"/>
      <c r="F97" s="19"/>
      <c r="G97" s="19"/>
    </row>
    <row r="98" spans="1:7" x14ac:dyDescent="0.3">
      <c r="A98" s="53" t="s">
        <v>130</v>
      </c>
      <c r="B98" s="25"/>
      <c r="C98" s="13"/>
      <c r="D98" s="14">
        <f>SUM(D99:D106)</f>
        <v>0</v>
      </c>
      <c r="E98" s="14">
        <f t="shared" ref="E98:G98" si="16">SUM(E99:E106)</f>
        <v>0</v>
      </c>
      <c r="F98" s="14">
        <f t="shared" si="16"/>
        <v>0</v>
      </c>
      <c r="G98" s="14">
        <f t="shared" si="16"/>
        <v>0</v>
      </c>
    </row>
    <row r="99" spans="1:7" x14ac:dyDescent="0.3">
      <c r="A99" s="58"/>
      <c r="B99" s="16"/>
      <c r="C99" s="17"/>
      <c r="D99" s="59"/>
      <c r="E99" s="59"/>
      <c r="F99" s="59"/>
      <c r="G99" s="59"/>
    </row>
    <row r="100" spans="1:7" x14ac:dyDescent="0.3">
      <c r="A100" s="15"/>
      <c r="B100" s="20" t="s">
        <v>131</v>
      </c>
      <c r="C100" s="21" t="s">
        <v>132</v>
      </c>
      <c r="D100" s="19">
        <f t="shared" ref="D100:D105" si="17">SUM(E100:G100)</f>
        <v>0</v>
      </c>
      <c r="E100" s="19"/>
      <c r="F100" s="19"/>
      <c r="G100" s="19"/>
    </row>
    <row r="101" spans="1:7" x14ac:dyDescent="0.3">
      <c r="A101" s="15"/>
      <c r="B101" s="20" t="s">
        <v>133</v>
      </c>
      <c r="C101" s="21" t="s">
        <v>134</v>
      </c>
      <c r="D101" s="19">
        <f t="shared" si="17"/>
        <v>0</v>
      </c>
      <c r="E101" s="19"/>
      <c r="F101" s="19"/>
      <c r="G101" s="19"/>
    </row>
    <row r="102" spans="1:7" x14ac:dyDescent="0.3">
      <c r="A102" s="15"/>
      <c r="B102" s="20" t="s">
        <v>135</v>
      </c>
      <c r="C102" s="21" t="s">
        <v>136</v>
      </c>
      <c r="D102" s="19">
        <f t="shared" si="17"/>
        <v>0</v>
      </c>
      <c r="E102" s="19"/>
      <c r="F102" s="19"/>
      <c r="G102" s="19"/>
    </row>
    <row r="103" spans="1:7" x14ac:dyDescent="0.3">
      <c r="A103" s="15"/>
      <c r="B103" s="27" t="s">
        <v>137</v>
      </c>
      <c r="C103" s="21" t="s">
        <v>138</v>
      </c>
      <c r="D103" s="19">
        <f t="shared" si="17"/>
        <v>0</v>
      </c>
      <c r="E103" s="19"/>
      <c r="F103" s="19"/>
      <c r="G103" s="19"/>
    </row>
    <row r="104" spans="1:7" x14ac:dyDescent="0.3">
      <c r="A104" s="15"/>
      <c r="B104" s="20" t="s">
        <v>139</v>
      </c>
      <c r="C104" s="45" t="s">
        <v>140</v>
      </c>
      <c r="D104" s="19">
        <f t="shared" si="17"/>
        <v>0</v>
      </c>
      <c r="E104" s="19"/>
      <c r="F104" s="19"/>
      <c r="G104" s="19"/>
    </row>
    <row r="105" spans="1:7" x14ac:dyDescent="0.3">
      <c r="A105" s="15"/>
      <c r="B105" s="20" t="s">
        <v>141</v>
      </c>
      <c r="C105" s="45" t="s">
        <v>142</v>
      </c>
      <c r="D105" s="19">
        <f t="shared" si="17"/>
        <v>0</v>
      </c>
      <c r="E105" s="19"/>
      <c r="F105" s="19"/>
      <c r="G105" s="19"/>
    </row>
    <row r="106" spans="1:7" x14ac:dyDescent="0.3">
      <c r="A106" s="15"/>
      <c r="B106" s="16"/>
      <c r="C106" s="60"/>
      <c r="D106" s="52"/>
      <c r="E106" s="52"/>
      <c r="F106" s="52"/>
      <c r="G106" s="52"/>
    </row>
    <row r="107" spans="1:7" x14ac:dyDescent="0.3">
      <c r="A107" s="53" t="s">
        <v>143</v>
      </c>
      <c r="B107" s="25"/>
      <c r="C107" s="13"/>
      <c r="D107" s="14">
        <f>SUM(D108:D131)</f>
        <v>0</v>
      </c>
      <c r="E107" s="14">
        <f t="shared" ref="E107:G107" si="18">SUM(E108:E131)</f>
        <v>0</v>
      </c>
      <c r="F107" s="14">
        <f t="shared" si="18"/>
        <v>0</v>
      </c>
      <c r="G107" s="14">
        <f t="shared" si="18"/>
        <v>0</v>
      </c>
    </row>
    <row r="108" spans="1:7" x14ac:dyDescent="0.3">
      <c r="A108" s="15"/>
      <c r="B108" s="16"/>
      <c r="C108" s="17"/>
      <c r="D108" s="61"/>
      <c r="E108" s="19"/>
      <c r="F108" s="19"/>
      <c r="G108" s="19"/>
    </row>
    <row r="109" spans="1:7" x14ac:dyDescent="0.3">
      <c r="A109" s="15"/>
      <c r="B109" s="38"/>
      <c r="C109" s="45" t="s">
        <v>144</v>
      </c>
      <c r="D109" s="19">
        <f>SUM(E109:G109)</f>
        <v>0</v>
      </c>
      <c r="E109" s="19"/>
      <c r="F109" s="19"/>
      <c r="G109" s="19"/>
    </row>
    <row r="110" spans="1:7" x14ac:dyDescent="0.3">
      <c r="A110" s="15"/>
      <c r="B110" s="62"/>
      <c r="C110" s="21" t="s">
        <v>145</v>
      </c>
      <c r="D110" s="19">
        <f t="shared" ref="D110:D130" si="19">SUM(E110:G110)</f>
        <v>0</v>
      </c>
      <c r="E110" s="19"/>
      <c r="F110" s="19"/>
      <c r="G110" s="19"/>
    </row>
    <row r="111" spans="1:7" x14ac:dyDescent="0.3">
      <c r="A111" s="15"/>
      <c r="B111" s="49" t="s">
        <v>146</v>
      </c>
      <c r="C111" s="21" t="s">
        <v>147</v>
      </c>
      <c r="D111" s="19">
        <f t="shared" si="19"/>
        <v>0</v>
      </c>
      <c r="E111" s="19"/>
      <c r="F111" s="19"/>
      <c r="G111" s="19"/>
    </row>
    <row r="112" spans="1:7" x14ac:dyDescent="0.3">
      <c r="A112" s="16"/>
      <c r="B112" s="63" t="s">
        <v>148</v>
      </c>
      <c r="C112" s="21" t="s">
        <v>149</v>
      </c>
      <c r="D112" s="19">
        <f t="shared" si="19"/>
        <v>0</v>
      </c>
      <c r="E112" s="19"/>
      <c r="F112" s="19"/>
      <c r="G112" s="19"/>
    </row>
    <row r="113" spans="1:7" x14ac:dyDescent="0.3">
      <c r="A113" s="15"/>
      <c r="B113" s="49" t="s">
        <v>150</v>
      </c>
      <c r="C113" s="21" t="s">
        <v>151</v>
      </c>
      <c r="D113" s="19">
        <f t="shared" si="19"/>
        <v>0</v>
      </c>
      <c r="E113" s="19"/>
      <c r="F113" s="19"/>
      <c r="G113" s="19"/>
    </row>
    <row r="114" spans="1:7" x14ac:dyDescent="0.3">
      <c r="A114" s="15"/>
      <c r="B114" s="49"/>
      <c r="C114" s="21" t="s">
        <v>152</v>
      </c>
      <c r="D114" s="19">
        <f t="shared" si="19"/>
        <v>0</v>
      </c>
      <c r="E114" s="64"/>
      <c r="F114" s="64"/>
      <c r="G114" s="64"/>
    </row>
    <row r="115" spans="1:7" x14ac:dyDescent="0.3">
      <c r="A115" s="15"/>
      <c r="B115" s="49"/>
      <c r="C115" s="21" t="s">
        <v>153</v>
      </c>
      <c r="D115" s="19">
        <f t="shared" si="19"/>
        <v>0</v>
      </c>
      <c r="E115" s="19"/>
      <c r="F115" s="19"/>
      <c r="G115" s="19"/>
    </row>
    <row r="116" spans="1:7" x14ac:dyDescent="0.3">
      <c r="A116" s="15"/>
      <c r="B116" s="49"/>
      <c r="C116" s="21"/>
      <c r="D116" s="65"/>
      <c r="E116" s="19"/>
      <c r="F116" s="19"/>
      <c r="G116" s="19"/>
    </row>
    <row r="117" spans="1:7" x14ac:dyDescent="0.3">
      <c r="A117" s="15"/>
      <c r="B117" s="49" t="s">
        <v>154</v>
      </c>
      <c r="C117" s="66" t="s">
        <v>155</v>
      </c>
      <c r="D117" s="19">
        <f t="shared" si="19"/>
        <v>0</v>
      </c>
      <c r="E117" s="19"/>
      <c r="F117" s="19"/>
      <c r="G117" s="19"/>
    </row>
    <row r="118" spans="1:7" x14ac:dyDescent="0.3">
      <c r="A118" s="15"/>
      <c r="B118" s="16"/>
      <c r="C118" s="66"/>
      <c r="D118" s="19"/>
      <c r="E118" s="19"/>
      <c r="F118" s="19"/>
      <c r="G118" s="19"/>
    </row>
    <row r="119" spans="1:7" x14ac:dyDescent="0.3">
      <c r="A119" s="15"/>
      <c r="B119" s="16" t="s">
        <v>156</v>
      </c>
      <c r="C119" s="66" t="s">
        <v>157</v>
      </c>
      <c r="D119" s="19">
        <f t="shared" si="19"/>
        <v>0</v>
      </c>
      <c r="E119" s="19"/>
      <c r="F119" s="19"/>
      <c r="G119" s="19"/>
    </row>
    <row r="120" spans="1:7" x14ac:dyDescent="0.3">
      <c r="A120" s="15"/>
      <c r="B120" s="16" t="s">
        <v>158</v>
      </c>
      <c r="C120" s="67" t="s">
        <v>159</v>
      </c>
      <c r="D120" s="19">
        <f t="shared" si="19"/>
        <v>0</v>
      </c>
      <c r="E120" s="19"/>
      <c r="F120" s="19"/>
      <c r="G120" s="19"/>
    </row>
    <row r="121" spans="1:7" x14ac:dyDescent="0.3">
      <c r="A121" s="15"/>
      <c r="B121" s="31"/>
      <c r="C121" s="68" t="s">
        <v>160</v>
      </c>
      <c r="D121" s="19">
        <f t="shared" si="19"/>
        <v>0</v>
      </c>
      <c r="E121" s="19"/>
      <c r="F121" s="19"/>
      <c r="G121" s="19"/>
    </row>
    <row r="122" spans="1:7" x14ac:dyDescent="0.3">
      <c r="A122" s="15"/>
      <c r="B122" s="16"/>
      <c r="C122" s="68"/>
      <c r="D122" s="23"/>
      <c r="E122" s="19"/>
      <c r="F122" s="19"/>
      <c r="G122" s="19"/>
    </row>
    <row r="123" spans="1:7" x14ac:dyDescent="0.3">
      <c r="A123" s="15"/>
      <c r="B123" s="16" t="s">
        <v>161</v>
      </c>
      <c r="C123" s="67" t="s">
        <v>162</v>
      </c>
      <c r="D123" s="19">
        <f t="shared" si="19"/>
        <v>0</v>
      </c>
      <c r="E123" s="19"/>
      <c r="F123" s="19"/>
      <c r="G123" s="19"/>
    </row>
    <row r="124" spans="1:7" x14ac:dyDescent="0.3">
      <c r="A124" s="15"/>
      <c r="B124" s="20" t="s">
        <v>163</v>
      </c>
      <c r="C124" s="45" t="s">
        <v>164</v>
      </c>
      <c r="D124" s="19">
        <f t="shared" si="19"/>
        <v>0</v>
      </c>
      <c r="E124" s="19"/>
      <c r="F124" s="19"/>
      <c r="G124" s="19"/>
    </row>
    <row r="125" spans="1:7" x14ac:dyDescent="0.3">
      <c r="A125" s="15"/>
      <c r="B125" s="20" t="s">
        <v>165</v>
      </c>
      <c r="C125" s="45" t="s">
        <v>166</v>
      </c>
      <c r="D125" s="19">
        <f t="shared" si="19"/>
        <v>0</v>
      </c>
      <c r="E125" s="19"/>
      <c r="F125" s="19"/>
      <c r="G125" s="19"/>
    </row>
    <row r="126" spans="1:7" x14ac:dyDescent="0.3">
      <c r="A126" s="15"/>
      <c r="B126" s="20" t="s">
        <v>167</v>
      </c>
      <c r="C126" s="45" t="s">
        <v>168</v>
      </c>
      <c r="D126" s="19">
        <f t="shared" si="19"/>
        <v>0</v>
      </c>
      <c r="E126" s="19"/>
      <c r="F126" s="19"/>
      <c r="G126" s="19"/>
    </row>
    <row r="127" spans="1:7" x14ac:dyDescent="0.3">
      <c r="A127" s="15"/>
      <c r="B127" s="20" t="s">
        <v>169</v>
      </c>
      <c r="C127" s="45" t="s">
        <v>170</v>
      </c>
      <c r="D127" s="19">
        <f t="shared" si="19"/>
        <v>0</v>
      </c>
      <c r="E127" s="19"/>
      <c r="F127" s="19"/>
      <c r="G127" s="19"/>
    </row>
    <row r="128" spans="1:7" x14ac:dyDescent="0.3">
      <c r="A128" s="15"/>
      <c r="B128" s="16"/>
      <c r="C128" s="67"/>
      <c r="D128" s="19"/>
      <c r="E128" s="19"/>
      <c r="F128" s="19"/>
      <c r="G128" s="19"/>
    </row>
    <row r="129" spans="1:7" x14ac:dyDescent="0.3">
      <c r="A129" s="15"/>
      <c r="B129" s="69" t="s">
        <v>171</v>
      </c>
      <c r="C129" s="67" t="s">
        <v>172</v>
      </c>
      <c r="D129" s="19">
        <f t="shared" si="19"/>
        <v>0</v>
      </c>
      <c r="E129" s="19"/>
      <c r="F129" s="19"/>
      <c r="G129" s="19"/>
    </row>
    <row r="130" spans="1:7" x14ac:dyDescent="0.3">
      <c r="A130" s="15"/>
      <c r="C130" s="67" t="s">
        <v>173</v>
      </c>
      <c r="D130" s="19">
        <f t="shared" si="19"/>
        <v>0</v>
      </c>
      <c r="E130" s="19"/>
      <c r="F130" s="19"/>
      <c r="G130" s="19"/>
    </row>
    <row r="131" spans="1:7" x14ac:dyDescent="0.3">
      <c r="A131" s="15"/>
      <c r="B131" s="70"/>
      <c r="C131" s="71"/>
      <c r="D131" s="61"/>
      <c r="E131" s="19"/>
      <c r="F131" s="19"/>
      <c r="G131" s="19"/>
    </row>
    <row r="132" spans="1:7" x14ac:dyDescent="0.3">
      <c r="A132" s="53" t="s">
        <v>174</v>
      </c>
      <c r="B132" s="25"/>
      <c r="C132" s="13"/>
      <c r="D132" s="14">
        <f>SUM(D133:D138)</f>
        <v>0</v>
      </c>
      <c r="E132" s="14">
        <f t="shared" ref="E132:G132" si="20">SUM(E133:E138)</f>
        <v>0</v>
      </c>
      <c r="F132" s="14">
        <f t="shared" si="20"/>
        <v>0</v>
      </c>
      <c r="G132" s="14">
        <f t="shared" si="20"/>
        <v>0</v>
      </c>
    </row>
    <row r="133" spans="1:7" x14ac:dyDescent="0.3">
      <c r="A133" s="15"/>
      <c r="B133" s="16"/>
      <c r="C133" s="17"/>
      <c r="D133" s="18"/>
      <c r="E133" s="19"/>
      <c r="F133" s="19"/>
      <c r="G133" s="19"/>
    </row>
    <row r="134" spans="1:7" x14ac:dyDescent="0.3">
      <c r="A134" s="15"/>
      <c r="B134" s="20" t="s">
        <v>175</v>
      </c>
      <c r="C134" s="21" t="s">
        <v>176</v>
      </c>
      <c r="D134" s="19">
        <f t="shared" ref="D134:D137" si="21">SUM(E134:G134)</f>
        <v>0</v>
      </c>
      <c r="E134" s="19"/>
      <c r="F134" s="19"/>
      <c r="G134" s="19"/>
    </row>
    <row r="135" spans="1:7" x14ac:dyDescent="0.3">
      <c r="A135" s="15"/>
      <c r="B135" s="20" t="s">
        <v>177</v>
      </c>
      <c r="C135" s="21" t="s">
        <v>178</v>
      </c>
      <c r="D135" s="19">
        <f t="shared" si="21"/>
        <v>0</v>
      </c>
      <c r="E135" s="19"/>
      <c r="F135" s="19"/>
      <c r="G135" s="19"/>
    </row>
    <row r="136" spans="1:7" ht="28.8" x14ac:dyDescent="0.3">
      <c r="A136" s="15"/>
      <c r="B136" s="22" t="s">
        <v>179</v>
      </c>
      <c r="C136" s="21" t="s">
        <v>180</v>
      </c>
      <c r="D136" s="19">
        <f t="shared" si="21"/>
        <v>0</v>
      </c>
      <c r="E136" s="19"/>
      <c r="F136" s="19"/>
      <c r="G136" s="19"/>
    </row>
    <row r="137" spans="1:7" x14ac:dyDescent="0.3">
      <c r="A137" s="15"/>
      <c r="B137" s="20" t="s">
        <v>181</v>
      </c>
      <c r="C137" s="21" t="s">
        <v>182</v>
      </c>
      <c r="D137" s="19">
        <f t="shared" si="21"/>
        <v>0</v>
      </c>
      <c r="E137" s="19"/>
      <c r="F137" s="19"/>
      <c r="G137" s="19"/>
    </row>
    <row r="138" spans="1:7" ht="15" thickBot="1" x14ac:dyDescent="0.35">
      <c r="A138" s="15"/>
      <c r="B138" s="16"/>
      <c r="C138" s="17"/>
      <c r="D138" s="18"/>
      <c r="E138" s="19"/>
      <c r="F138" s="19"/>
      <c r="G138" s="19"/>
    </row>
    <row r="139" spans="1:7" ht="15" thickBot="1" x14ac:dyDescent="0.35">
      <c r="A139" s="72" t="s">
        <v>183</v>
      </c>
      <c r="B139" s="73"/>
      <c r="C139" s="74"/>
      <c r="D139" s="75">
        <f>D132+D107+D98+D91+D71+D61+D49+D19+D7</f>
        <v>38349.370000000003</v>
      </c>
      <c r="E139" s="75">
        <f t="shared" ref="E139:G139" si="22">E132+E107+E98+E91+E71+E61+E49+E19+E7</f>
        <v>38349.370000000003</v>
      </c>
      <c r="F139" s="75">
        <f t="shared" si="22"/>
        <v>0</v>
      </c>
      <c r="G139" s="75">
        <f t="shared" si="22"/>
        <v>0</v>
      </c>
    </row>
    <row r="140" spans="1:7" x14ac:dyDescent="0.3">
      <c r="A140" s="76"/>
      <c r="B140" s="1"/>
      <c r="C140" s="77"/>
      <c r="D140" s="78"/>
      <c r="E140" s="3"/>
      <c r="F140" s="3"/>
      <c r="G140" s="3"/>
    </row>
    <row r="141" spans="1:7" x14ac:dyDescent="0.3">
      <c r="A141" s="76"/>
      <c r="B141" s="1"/>
      <c r="C141" s="77"/>
      <c r="D141" s="78"/>
      <c r="E141" s="3"/>
      <c r="F141" s="3"/>
      <c r="G141" s="3"/>
    </row>
    <row r="142" spans="1:7" x14ac:dyDescent="0.3">
      <c r="A142" s="76"/>
      <c r="B142" s="1"/>
      <c r="C142" s="8" t="s">
        <v>184</v>
      </c>
      <c r="D142" s="78"/>
      <c r="E142" s="79"/>
      <c r="F142" s="3"/>
      <c r="G142" s="3"/>
    </row>
    <row r="143" spans="1:7" x14ac:dyDescent="0.3">
      <c r="A143" s="76"/>
      <c r="B143" s="1"/>
      <c r="C143" s="8" t="s">
        <v>198</v>
      </c>
      <c r="D143" s="78"/>
      <c r="E143" s="79"/>
      <c r="F143" s="3"/>
      <c r="G143" s="3"/>
    </row>
    <row r="144" spans="1:7" x14ac:dyDescent="0.3">
      <c r="A144" s="76"/>
      <c r="B144" s="1"/>
      <c r="C144" s="8"/>
      <c r="D144" s="80">
        <f>SUM(E144:G144)</f>
        <v>0</v>
      </c>
      <c r="E144" s="81"/>
      <c r="F144" s="81"/>
      <c r="G144" s="81"/>
    </row>
    <row r="145" spans="1:7" x14ac:dyDescent="0.3">
      <c r="A145" s="76"/>
      <c r="B145" s="1"/>
      <c r="C145" s="82" t="s">
        <v>185</v>
      </c>
      <c r="D145" s="2">
        <f>SUM(E145:G145)</f>
        <v>0</v>
      </c>
      <c r="E145" s="8">
        <f>SUM(E141:E144)</f>
        <v>0</v>
      </c>
      <c r="F145" s="8">
        <f t="shared" ref="F145:G145" si="23">SUM(F141:F144)</f>
        <v>0</v>
      </c>
      <c r="G145" s="8">
        <f t="shared" si="23"/>
        <v>0</v>
      </c>
    </row>
    <row r="146" spans="1:7" x14ac:dyDescent="0.3">
      <c r="A146" s="1"/>
      <c r="B146" s="1"/>
      <c r="C146" s="8" t="s">
        <v>186</v>
      </c>
      <c r="D146" s="2">
        <f>SUM(E146:G146)</f>
        <v>0</v>
      </c>
      <c r="E146" s="8">
        <f>SUM(E145*E139/$G$3)</f>
        <v>0</v>
      </c>
      <c r="F146" s="8">
        <f>SUM(F145*F139/$G$3)</f>
        <v>0</v>
      </c>
      <c r="G146" s="8">
        <f t="shared" ref="G146" si="24">SUM(G145*G139/$G$3)</f>
        <v>0</v>
      </c>
    </row>
    <row r="147" spans="1:7" x14ac:dyDescent="0.3">
      <c r="A147" s="1"/>
      <c r="B147" s="1"/>
      <c r="C147" s="8" t="s">
        <v>187</v>
      </c>
      <c r="D147" s="2">
        <f>SUM(E147:G147)</f>
        <v>38349.370000000003</v>
      </c>
      <c r="E147" s="8">
        <f>SUM(E139-E146)</f>
        <v>38349.370000000003</v>
      </c>
      <c r="F147" s="8">
        <f t="shared" ref="F147:G147" si="25">SUM(F139-F146)</f>
        <v>0</v>
      </c>
      <c r="G147" s="8">
        <f t="shared" si="25"/>
        <v>0</v>
      </c>
    </row>
    <row r="148" spans="1:7" x14ac:dyDescent="0.3">
      <c r="A148" s="1"/>
      <c r="B148" s="1"/>
      <c r="C148" s="1" t="s">
        <v>199</v>
      </c>
      <c r="D148" s="83">
        <f>SUM(E148:G148)</f>
        <v>11504.811</v>
      </c>
      <c r="E148" s="84">
        <f>E147*0.3</f>
        <v>11504.811</v>
      </c>
      <c r="F148" s="84">
        <f>F147*0.3</f>
        <v>0</v>
      </c>
      <c r="G148" s="84">
        <f>G147*0.3</f>
        <v>0</v>
      </c>
    </row>
    <row r="149" spans="1:7" x14ac:dyDescent="0.3">
      <c r="A149" s="3"/>
      <c r="B149" s="3"/>
      <c r="C149" s="3"/>
      <c r="D149" s="78"/>
      <c r="E149" s="3"/>
      <c r="F149" s="3"/>
      <c r="G149" s="3"/>
    </row>
    <row r="150" spans="1:7" x14ac:dyDescent="0.3">
      <c r="A150" s="3"/>
      <c r="B150" s="3"/>
      <c r="C150" s="3"/>
      <c r="D150" s="1"/>
      <c r="E150" s="8"/>
      <c r="F150" s="8"/>
      <c r="G150" s="3"/>
    </row>
    <row r="151" spans="1:7" x14ac:dyDescent="0.3">
      <c r="A151" s="3"/>
      <c r="B151" s="3"/>
      <c r="C151" s="3"/>
      <c r="D151" s="85"/>
      <c r="E151" s="85"/>
      <c r="F151" s="85"/>
      <c r="G151" s="85"/>
    </row>
    <row r="152" spans="1:7" x14ac:dyDescent="0.3">
      <c r="A152" s="3"/>
      <c r="B152" s="3"/>
      <c r="C152" s="86" t="s">
        <v>188</v>
      </c>
      <c r="D152" s="87" t="s">
        <v>185</v>
      </c>
      <c r="E152" s="87">
        <v>2020</v>
      </c>
      <c r="F152" s="87">
        <v>2021</v>
      </c>
      <c r="G152" s="87"/>
    </row>
    <row r="153" spans="1:7" x14ac:dyDescent="0.3">
      <c r="A153" s="3"/>
      <c r="B153" s="3"/>
      <c r="C153" s="3" t="s">
        <v>189</v>
      </c>
      <c r="D153" s="79">
        <f t="shared" ref="D153:D158" si="26">SUM(E153:G153)</f>
        <v>25074.2</v>
      </c>
      <c r="E153" s="79">
        <f>SUM(E7+E63)</f>
        <v>25074.2</v>
      </c>
      <c r="F153" s="79">
        <f t="shared" ref="F153:G153" si="27">SUM(F7+F63)</f>
        <v>0</v>
      </c>
      <c r="G153" s="79">
        <f t="shared" si="27"/>
        <v>0</v>
      </c>
    </row>
    <row r="154" spans="1:7" x14ac:dyDescent="0.3">
      <c r="A154" s="3"/>
      <c r="B154" s="3"/>
      <c r="C154" s="3" t="s">
        <v>190</v>
      </c>
      <c r="D154" s="79">
        <f t="shared" si="26"/>
        <v>0</v>
      </c>
      <c r="E154" s="79">
        <f>E49+E67</f>
        <v>0</v>
      </c>
      <c r="F154" s="79">
        <f t="shared" ref="F154:G154" si="28">F49+F67</f>
        <v>0</v>
      </c>
      <c r="G154" s="79">
        <f t="shared" si="28"/>
        <v>0</v>
      </c>
    </row>
    <row r="155" spans="1:7" x14ac:dyDescent="0.3">
      <c r="A155" s="3"/>
      <c r="B155" s="3"/>
      <c r="C155" s="3" t="s">
        <v>191</v>
      </c>
      <c r="D155" s="79">
        <f t="shared" si="26"/>
        <v>8453.58</v>
      </c>
      <c r="E155" s="79">
        <f>E19+E65+E66</f>
        <v>8453.58</v>
      </c>
      <c r="F155" s="79">
        <f t="shared" ref="F155:G155" si="29">F19+F65+F66</f>
        <v>0</v>
      </c>
      <c r="G155" s="79">
        <f t="shared" si="29"/>
        <v>0</v>
      </c>
    </row>
    <row r="156" spans="1:7" x14ac:dyDescent="0.3">
      <c r="A156" s="3"/>
      <c r="B156" s="3"/>
      <c r="C156" s="3" t="s">
        <v>192</v>
      </c>
      <c r="D156" s="79">
        <f t="shared" si="26"/>
        <v>4500</v>
      </c>
      <c r="E156" s="79">
        <f>E71+E98+E107</f>
        <v>4500</v>
      </c>
      <c r="F156" s="79">
        <f t="shared" ref="F156:G156" si="30">F71+F98+F107</f>
        <v>0</v>
      </c>
      <c r="G156" s="79">
        <f t="shared" si="30"/>
        <v>0</v>
      </c>
    </row>
    <row r="157" spans="1:7" x14ac:dyDescent="0.3">
      <c r="A157" s="3"/>
      <c r="B157" s="3"/>
      <c r="C157" s="3" t="s">
        <v>193</v>
      </c>
      <c r="D157" s="79">
        <f t="shared" si="26"/>
        <v>321.58999999999997</v>
      </c>
      <c r="E157" s="79">
        <f>E91</f>
        <v>321.58999999999997</v>
      </c>
      <c r="F157" s="79">
        <f t="shared" ref="F157:G157" si="31">F91</f>
        <v>0</v>
      </c>
      <c r="G157" s="79">
        <f t="shared" si="31"/>
        <v>0</v>
      </c>
    </row>
    <row r="158" spans="1:7" x14ac:dyDescent="0.3">
      <c r="A158" s="3"/>
      <c r="B158" s="3"/>
      <c r="C158" s="3" t="s">
        <v>194</v>
      </c>
      <c r="D158" s="88">
        <f t="shared" si="26"/>
        <v>0</v>
      </c>
      <c r="E158" s="88">
        <f>-SUM(E146)</f>
        <v>0</v>
      </c>
      <c r="F158" s="88">
        <f t="shared" ref="F158:G158" si="32">-SUM(F146)</f>
        <v>0</v>
      </c>
      <c r="G158" s="88">
        <f t="shared" si="32"/>
        <v>0</v>
      </c>
    </row>
    <row r="159" spans="1:7" x14ac:dyDescent="0.3">
      <c r="A159" s="3"/>
      <c r="B159" s="3"/>
      <c r="C159" s="3" t="s">
        <v>195</v>
      </c>
      <c r="D159" s="79">
        <f>SUM(D153:D158)</f>
        <v>38349.369999999995</v>
      </c>
      <c r="E159" s="79">
        <f>SUM(E153:E158)</f>
        <v>38349.369999999995</v>
      </c>
      <c r="F159" s="79">
        <f>SUM(F153:F158)</f>
        <v>0</v>
      </c>
      <c r="G159" s="79">
        <f>SUM(G153:G158)</f>
        <v>0</v>
      </c>
    </row>
    <row r="160" spans="1:7" x14ac:dyDescent="0.3">
      <c r="A160" s="3"/>
      <c r="B160" s="3"/>
      <c r="C160" s="3"/>
      <c r="D160" s="3"/>
      <c r="E160" s="3"/>
      <c r="F160" s="3"/>
      <c r="G160" s="3"/>
    </row>
    <row r="161" spans="1:7" x14ac:dyDescent="0.3">
      <c r="A161" s="3"/>
      <c r="B161" s="3"/>
      <c r="C161" s="89" t="s">
        <v>196</v>
      </c>
      <c r="D161" s="79">
        <f>SUM(E161:G161)</f>
        <v>11504.810999999998</v>
      </c>
      <c r="E161" s="79">
        <f>SUM(E159*0.3)</f>
        <v>11504.810999999998</v>
      </c>
      <c r="F161" s="79">
        <f t="shared" ref="F161:G161" si="33">SUM(F159*0.3)</f>
        <v>0</v>
      </c>
      <c r="G161" s="79">
        <f t="shared" si="33"/>
        <v>0</v>
      </c>
    </row>
    <row r="162" spans="1:7" x14ac:dyDescent="0.3">
      <c r="A162" s="3"/>
      <c r="B162" s="3"/>
      <c r="C162" s="89" t="s">
        <v>197</v>
      </c>
      <c r="D162" s="79">
        <f>SUM(D148-D161)</f>
        <v>1.8189894035458565E-12</v>
      </c>
      <c r="E162" s="79">
        <f>SUM(E148-E161)</f>
        <v>1.8189894035458565E-12</v>
      </c>
      <c r="F162" s="79">
        <f t="shared" ref="F162:G162" si="34">SUM(F148-F161)</f>
        <v>0</v>
      </c>
      <c r="G162" s="79">
        <f t="shared" si="34"/>
        <v>0</v>
      </c>
    </row>
    <row r="164" spans="1:7" x14ac:dyDescent="0.3">
      <c r="C164" s="90" t="s">
        <v>200</v>
      </c>
      <c r="D164" s="91">
        <f>80%*G3</f>
        <v>4551680</v>
      </c>
    </row>
  </sheetData>
  <mergeCells count="1">
    <mergeCell ref="A2:G2"/>
  </mergeCells>
  <pageMargins left="0.70866141732283472" right="0.70866141732283472" top="0.74803149606299213" bottom="0.74803149606299213" header="0.31496062992125984" footer="0.31496062992125984"/>
  <pageSetup paperSize="9" scale="54" fitToHeight="2" orientation="portrait" verticalDpi="36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2021</vt:lpstr>
      <vt:lpstr>2020</vt:lpstr>
      <vt:lpstr>'2020'!Impression_des_titres</vt:lpstr>
      <vt:lpstr>'2021'!Impression_des_titres</vt:lpstr>
      <vt:lpstr>'2020'!Zone_d_impression</vt:lpstr>
      <vt:lpstr>'2021'!Zone_d_impression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catherine</dc:creator>
  <cp:lastModifiedBy>CHI-FOU-MI</cp:lastModifiedBy>
  <cp:lastPrinted>2022-01-04T13:52:20Z</cp:lastPrinted>
  <dcterms:created xsi:type="dcterms:W3CDTF">2020-03-23T16:05:46Z</dcterms:created>
  <dcterms:modified xsi:type="dcterms:W3CDTF">2022-01-04T13:52:28Z</dcterms:modified>
</cp:coreProperties>
</file>